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/>
  <mc:AlternateContent xmlns:mc="http://schemas.openxmlformats.org/markup-compatibility/2006">
    <mc:Choice Requires="x15">
      <x15ac:absPath xmlns:x15ac="http://schemas.microsoft.com/office/spreadsheetml/2010/11/ac" url="/Users/walnajambu/Documents/"/>
    </mc:Choice>
  </mc:AlternateContent>
  <xr:revisionPtr revIDLastSave="0" documentId="13_ncr:1_{68D6F90A-CCD6-564D-851E-8049FE276481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MARET 2025" sheetId="1" r:id="rId1"/>
    <sheet name="APRIL 2025" sheetId="2" r:id="rId2"/>
  </sheets>
  <definedNames>
    <definedName name="_xlnm.Print_Area" localSheetId="0">'MARET 2025'!$A$1:$AC$55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iMQDstHJQAji/I/EHwlQ+Ee+TC2rhu5SeXGt4Z3ijQk="/>
    </ext>
  </extLst>
</workbook>
</file>

<file path=xl/calcChain.xml><?xml version="1.0" encoding="utf-8"?>
<calcChain xmlns="http://schemas.openxmlformats.org/spreadsheetml/2006/main">
  <c r="AC28" i="1" l="1"/>
  <c r="AC35" i="1"/>
  <c r="AC36" i="1"/>
  <c r="Y8" i="2"/>
  <c r="AC37" i="2"/>
  <c r="Z37" i="2"/>
  <c r="AA37" i="2" s="1"/>
  <c r="AB37" i="2" s="1"/>
  <c r="AD37" i="2" s="1"/>
  <c r="AC36" i="2"/>
  <c r="Z36" i="2"/>
  <c r="AA36" i="2" s="1"/>
  <c r="AB36" i="2" s="1"/>
  <c r="AD36" i="2" s="1"/>
  <c r="AC35" i="2"/>
  <c r="Z35" i="2"/>
  <c r="AA35" i="2" s="1"/>
  <c r="AB35" i="2" s="1"/>
  <c r="AD35" i="2" s="1"/>
  <c r="AC34" i="2"/>
  <c r="Z34" i="2"/>
  <c r="AA34" i="2" s="1"/>
  <c r="AB34" i="2" s="1"/>
  <c r="AD34" i="2" s="1"/>
  <c r="AC33" i="2"/>
  <c r="Z33" i="2"/>
  <c r="AA33" i="2" s="1"/>
  <c r="AB33" i="2" s="1"/>
  <c r="AD33" i="2" s="1"/>
  <c r="AC32" i="2"/>
  <c r="Z32" i="2"/>
  <c r="AA32" i="2" s="1"/>
  <c r="AB32" i="2" s="1"/>
  <c r="AD32" i="2" s="1"/>
  <c r="AC31" i="2"/>
  <c r="Z31" i="2"/>
  <c r="AA31" i="2" s="1"/>
  <c r="AB31" i="2" s="1"/>
  <c r="AC30" i="2"/>
  <c r="Z30" i="2"/>
  <c r="AA30" i="2" s="1"/>
  <c r="AB30" i="2" s="1"/>
  <c r="AD30" i="2" s="1"/>
  <c r="AC29" i="2"/>
  <c r="Z29" i="2"/>
  <c r="AA29" i="2" s="1"/>
  <c r="AB29" i="2" s="1"/>
  <c r="AD29" i="2" s="1"/>
  <c r="AC28" i="2"/>
  <c r="Z28" i="2"/>
  <c r="AA28" i="2" s="1"/>
  <c r="AB28" i="2" s="1"/>
  <c r="AD28" i="2" s="1"/>
  <c r="AC27" i="2"/>
  <c r="Z27" i="2"/>
  <c r="AA27" i="2" s="1"/>
  <c r="AB27" i="2" s="1"/>
  <c r="AC26" i="2"/>
  <c r="Z26" i="2"/>
  <c r="AA26" i="2" s="1"/>
  <c r="AB26" i="2" s="1"/>
  <c r="AD26" i="2" s="1"/>
  <c r="AC25" i="2"/>
  <c r="Z25" i="2"/>
  <c r="AA25" i="2" s="1"/>
  <c r="AB25" i="2" s="1"/>
  <c r="AD25" i="2" s="1"/>
  <c r="AC24" i="2"/>
  <c r="Z24" i="2"/>
  <c r="AA24" i="2" s="1"/>
  <c r="AB24" i="2" s="1"/>
  <c r="AD24" i="2" s="1"/>
  <c r="AC23" i="2"/>
  <c r="Z23" i="2"/>
  <c r="AA23" i="2" s="1"/>
  <c r="AB23" i="2" s="1"/>
  <c r="AD23" i="2" s="1"/>
  <c r="AC22" i="2"/>
  <c r="Z22" i="2"/>
  <c r="AA22" i="2" s="1"/>
  <c r="AB22" i="2" s="1"/>
  <c r="AD22" i="2" s="1"/>
  <c r="AC21" i="2"/>
  <c r="Z21" i="2"/>
  <c r="AA21" i="2" s="1"/>
  <c r="AB21" i="2" s="1"/>
  <c r="AD21" i="2" s="1"/>
  <c r="AC20" i="2"/>
  <c r="Z20" i="2"/>
  <c r="AA20" i="2" s="1"/>
  <c r="AB20" i="2" s="1"/>
  <c r="AD20" i="2" s="1"/>
  <c r="AC19" i="2"/>
  <c r="Z19" i="2"/>
  <c r="AA19" i="2" s="1"/>
  <c r="AB19" i="2" s="1"/>
  <c r="AD19" i="2" s="1"/>
  <c r="AC18" i="2"/>
  <c r="Z18" i="2"/>
  <c r="AA18" i="2" s="1"/>
  <c r="AB18" i="2" s="1"/>
  <c r="AD18" i="2" s="1"/>
  <c r="AC17" i="2"/>
  <c r="Z17" i="2"/>
  <c r="AA17" i="2" s="1"/>
  <c r="AB17" i="2" s="1"/>
  <c r="AD17" i="2" s="1"/>
  <c r="AC16" i="2"/>
  <c r="Z16" i="2"/>
  <c r="AA16" i="2" s="1"/>
  <c r="AB16" i="2" s="1"/>
  <c r="AD16" i="2" s="1"/>
  <c r="AC15" i="2"/>
  <c r="Z15" i="2"/>
  <c r="AA15" i="2" s="1"/>
  <c r="AB15" i="2" s="1"/>
  <c r="AD15" i="2" s="1"/>
  <c r="AC14" i="2"/>
  <c r="Z14" i="2"/>
  <c r="AA14" i="2" s="1"/>
  <c r="AB14" i="2" s="1"/>
  <c r="AC13" i="2"/>
  <c r="Z13" i="2"/>
  <c r="AA13" i="2" s="1"/>
  <c r="AB13" i="2" s="1"/>
  <c r="AD13" i="2" s="1"/>
  <c r="AC12" i="2"/>
  <c r="Z12" i="2"/>
  <c r="AA12" i="2" s="1"/>
  <c r="AB12" i="2" s="1"/>
  <c r="AD12" i="2" s="1"/>
  <c r="AC11" i="2"/>
  <c r="Z11" i="2"/>
  <c r="AA11" i="2" s="1"/>
  <c r="AB11" i="2" s="1"/>
  <c r="AD11" i="2" s="1"/>
  <c r="AC10" i="2"/>
  <c r="Z10" i="2"/>
  <c r="AA10" i="2" s="1"/>
  <c r="AB10" i="2" s="1"/>
  <c r="AD10" i="2" s="1"/>
  <c r="AC9" i="2"/>
  <c r="Z9" i="2"/>
  <c r="AA9" i="2" s="1"/>
  <c r="AB9" i="2" s="1"/>
  <c r="AD9" i="2" s="1"/>
  <c r="Y9" i="2"/>
  <c r="AC8" i="2"/>
  <c r="Z8" i="2"/>
  <c r="AA8" i="2" s="1"/>
  <c r="AB8" i="2" s="1"/>
  <c r="AD8" i="2" s="1"/>
  <c r="AC7" i="2"/>
  <c r="Z7" i="2"/>
  <c r="AA7" i="2" s="1"/>
  <c r="AB7" i="2" s="1"/>
  <c r="Y7" i="2"/>
  <c r="AB12" i="1"/>
  <c r="AB13" i="1"/>
  <c r="AB14" i="1"/>
  <c r="AB15" i="1"/>
  <c r="AB16" i="1"/>
  <c r="AB17" i="1"/>
  <c r="AB18" i="1"/>
  <c r="AB19" i="1"/>
  <c r="AB20" i="1"/>
  <c r="AB21" i="1"/>
  <c r="AB22" i="1"/>
  <c r="AB23" i="1"/>
  <c r="AC23" i="1" s="1"/>
  <c r="AB24" i="1"/>
  <c r="AB25" i="1"/>
  <c r="AC25" i="1" s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11" i="1"/>
  <c r="Z21" i="1"/>
  <c r="AA21" i="1" s="1"/>
  <c r="AC21" i="1" s="1"/>
  <c r="Z11" i="1"/>
  <c r="AA11" i="1" s="1"/>
  <c r="AC11" i="1" s="1"/>
  <c r="Y11" i="1"/>
  <c r="Z28" i="1"/>
  <c r="AA28" i="1" s="1"/>
  <c r="Z26" i="1"/>
  <c r="AA26" i="1" s="1"/>
  <c r="AC26" i="1" s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Z25" i="1"/>
  <c r="AA25" i="1" s="1"/>
  <c r="Z29" i="1"/>
  <c r="AA29" i="1" s="1"/>
  <c r="AC29" i="1" s="1"/>
  <c r="Z30" i="1"/>
  <c r="AA30" i="1" s="1"/>
  <c r="AC30" i="1" s="1"/>
  <c r="Z31" i="1"/>
  <c r="AA31" i="1" s="1"/>
  <c r="AC31" i="1" s="1"/>
  <c r="Z32" i="1"/>
  <c r="AA32" i="1" s="1"/>
  <c r="AC32" i="1" s="1"/>
  <c r="Z33" i="1"/>
  <c r="AA33" i="1" s="1"/>
  <c r="AC33" i="1" s="1"/>
  <c r="Z34" i="1"/>
  <c r="AA34" i="1" s="1"/>
  <c r="AC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AC40" i="1" s="1"/>
  <c r="Z41" i="1"/>
  <c r="AA41" i="1" s="1"/>
  <c r="AC41" i="1" s="1"/>
  <c r="Z27" i="1"/>
  <c r="AA27" i="1" s="1"/>
  <c r="AC27" i="1" s="1"/>
  <c r="Z12" i="1"/>
  <c r="AA12" i="1" s="1"/>
  <c r="AC12" i="1" s="1"/>
  <c r="Z13" i="1"/>
  <c r="AA13" i="1" s="1"/>
  <c r="AC13" i="1" s="1"/>
  <c r="Z14" i="1"/>
  <c r="AA14" i="1" s="1"/>
  <c r="AC14" i="1" s="1"/>
  <c r="Z15" i="1"/>
  <c r="AA15" i="1" s="1"/>
  <c r="AC15" i="1" s="1"/>
  <c r="Z16" i="1"/>
  <c r="AA16" i="1" s="1"/>
  <c r="AC16" i="1" s="1"/>
  <c r="Z17" i="1"/>
  <c r="AA17" i="1" s="1"/>
  <c r="AC17" i="1" s="1"/>
  <c r="Z18" i="1"/>
  <c r="AA18" i="1" s="1"/>
  <c r="AC18" i="1" s="1"/>
  <c r="Z19" i="1"/>
  <c r="AA19" i="1" s="1"/>
  <c r="AC19" i="1" s="1"/>
  <c r="Z20" i="1"/>
  <c r="AA20" i="1" s="1"/>
  <c r="AC20" i="1" s="1"/>
  <c r="Z22" i="1"/>
  <c r="AA22" i="1" s="1"/>
  <c r="AC22" i="1" s="1"/>
  <c r="Z23" i="1"/>
  <c r="AA23" i="1" s="1"/>
  <c r="Z24" i="1"/>
  <c r="AA24" i="1" s="1"/>
  <c r="Y10" i="2" l="1"/>
  <c r="AC38" i="1"/>
  <c r="AC39" i="1"/>
  <c r="AC24" i="1"/>
  <c r="AC37" i="1"/>
  <c r="AC42" i="1"/>
  <c r="E11" i="2"/>
  <c r="Y11" i="2" s="1"/>
  <c r="AD7" i="2"/>
  <c r="AD14" i="2"/>
  <c r="AD27" i="2"/>
  <c r="AD31" i="2"/>
  <c r="Y25" i="1"/>
  <c r="E12" i="2" l="1"/>
  <c r="Y12" i="2" s="1"/>
  <c r="Z7" i="1"/>
  <c r="Z10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10" i="1"/>
  <c r="E13" i="2" l="1"/>
  <c r="Y13" i="2" s="1"/>
  <c r="C9" i="1"/>
  <c r="E14" i="2" l="1"/>
  <c r="Y14" i="2" s="1"/>
  <c r="AA10" i="1"/>
  <c r="C10" i="1"/>
  <c r="Z9" i="1"/>
  <c r="AA9" i="1" s="1"/>
  <c r="Y9" i="1"/>
  <c r="Z8" i="1"/>
  <c r="AA8" i="1" s="1"/>
  <c r="Y8" i="1"/>
  <c r="C8" i="1"/>
  <c r="AA7" i="1"/>
  <c r="Y7" i="1"/>
  <c r="C7" i="1"/>
  <c r="E15" i="2" l="1"/>
  <c r="Y15" i="2" s="1"/>
  <c r="E16" i="2" l="1"/>
  <c r="Y16" i="2" s="1"/>
  <c r="E17" i="2" l="1"/>
  <c r="Y17" i="2" s="1"/>
  <c r="E18" i="2" l="1"/>
  <c r="Y18" i="2" s="1"/>
  <c r="E19" i="2" l="1"/>
  <c r="Y19" i="2" s="1"/>
  <c r="E20" i="2" l="1"/>
  <c r="Y20" i="2" s="1"/>
  <c r="E21" i="2" l="1"/>
  <c r="Y21" i="2" s="1"/>
  <c r="E22" i="2" l="1"/>
  <c r="Y22" i="2" s="1"/>
  <c r="E23" i="2" l="1"/>
  <c r="Y23" i="2" s="1"/>
  <c r="E24" i="2" l="1"/>
  <c r="Y24" i="2" s="1"/>
  <c r="E25" i="2" l="1"/>
  <c r="Y25" i="2" s="1"/>
  <c r="E26" i="2" l="1"/>
  <c r="Y26" i="2" s="1"/>
  <c r="E27" i="2" l="1"/>
  <c r="Y27" i="2" s="1"/>
  <c r="E28" i="2" l="1"/>
  <c r="Y28" i="2" s="1"/>
  <c r="E29" i="2" l="1"/>
  <c r="Y29" i="2" s="1"/>
  <c r="E30" i="2" l="1"/>
  <c r="Y30" i="2" s="1"/>
  <c r="E31" i="2" l="1"/>
  <c r="Y31" i="2" s="1"/>
  <c r="E32" i="2" l="1"/>
  <c r="Y32" i="2" s="1"/>
  <c r="E33" i="2" l="1"/>
  <c r="Y33" i="2" s="1"/>
  <c r="E34" i="2" l="1"/>
  <c r="Y34" i="2" s="1"/>
  <c r="E35" i="2" l="1"/>
  <c r="Y35" i="2" s="1"/>
  <c r="E36" i="2" l="1"/>
  <c r="Y36" i="2" s="1"/>
  <c r="E37" i="2" l="1"/>
  <c r="Y37" i="2" s="1"/>
</calcChain>
</file>

<file path=xl/sharedStrings.xml><?xml version="1.0" encoding="utf-8"?>
<sst xmlns="http://schemas.openxmlformats.org/spreadsheetml/2006/main" count="197" uniqueCount="73">
  <si>
    <t>No</t>
  </si>
  <si>
    <t>Nama Pegawai</t>
  </si>
  <si>
    <t>Status</t>
  </si>
  <si>
    <t>Hari Kerja</t>
  </si>
  <si>
    <t>Terlambat (Menit)</t>
  </si>
  <si>
    <t>Lupa Absen</t>
  </si>
  <si>
    <t>Alpa</t>
  </si>
  <si>
    <t>Dinas Luar</t>
  </si>
  <si>
    <t>CT Gugur Kandungan</t>
  </si>
  <si>
    <t>CT Gugur Kandungan &gt;1 Bulan</t>
  </si>
  <si>
    <t>Cuti Thn</t>
  </si>
  <si>
    <t>Cuti Melahirkan</t>
  </si>
  <si>
    <t>Cuti Sakit Bulan I</t>
  </si>
  <si>
    <t>Cuti Sakit Bulan II</t>
  </si>
  <si>
    <t>Cuti Sakit Bulan III</t>
  </si>
  <si>
    <t>Cuti Sakit &gt;  3 Bulan</t>
  </si>
  <si>
    <t>CT B/ CT AP &lt; 1 Bln</t>
  </si>
  <si>
    <t>CT Bsr Bln I</t>
  </si>
  <si>
    <t>CT Besar Bln II</t>
  </si>
  <si>
    <t>CT Besar Bln III</t>
  </si>
  <si>
    <t>TB</t>
  </si>
  <si>
    <t>Diklat</t>
  </si>
  <si>
    <t>TDK UPC</t>
  </si>
  <si>
    <t>Jumlah WFO</t>
  </si>
  <si>
    <t>% Pot</t>
  </si>
  <si>
    <t>Nominal Kehadiran</t>
  </si>
  <si>
    <t>Pegawai A</t>
  </si>
  <si>
    <t>Pegawai B</t>
  </si>
  <si>
    <t>FORM PEMBAYARAN GAJI PPNPN BULAN MARET 2025</t>
  </si>
  <si>
    <t>PERIODE 19 FEBRUARI - 19 MARET 2025</t>
  </si>
  <si>
    <t>PPNPN</t>
  </si>
  <si>
    <t>Dervi Saditya</t>
  </si>
  <si>
    <t>Potongan Kehadiran</t>
  </si>
  <si>
    <t>Aswan</t>
  </si>
  <si>
    <t>Oktavian Dwi Anugrah</t>
  </si>
  <si>
    <t>La Ode Tarlin</t>
  </si>
  <si>
    <t>Risna Karmilawati</t>
  </si>
  <si>
    <t>Moh Usman Wahyu Putra</t>
  </si>
  <si>
    <t>La Ode Sharidin</t>
  </si>
  <si>
    <t>La Ode Muh Iqomattudin</t>
  </si>
  <si>
    <t>Hasnidar Mamma</t>
  </si>
  <si>
    <t>Jevon Raissa Mangiri</t>
  </si>
  <si>
    <t>Syahrul</t>
  </si>
  <si>
    <t>La Dedi Mulo</t>
  </si>
  <si>
    <t>Khoirul Nur Arifin</t>
  </si>
  <si>
    <t>Zulkifli</t>
  </si>
  <si>
    <t>Muh Toto Alfian</t>
  </si>
  <si>
    <t>Yusnius Gamer Duruka</t>
  </si>
  <si>
    <t>Muh Fadil Sulung</t>
  </si>
  <si>
    <t>Hamsuhar</t>
  </si>
  <si>
    <t>L.M Fitrah</t>
  </si>
  <si>
    <t>Bayu Dewa Lumanga</t>
  </si>
  <si>
    <t>Athira Kartika</t>
  </si>
  <si>
    <t>Muh. Hasbi Akbar</t>
  </si>
  <si>
    <t>Nafit</t>
  </si>
  <si>
    <t>Lidya Dwi Monica</t>
  </si>
  <si>
    <t>Muh. Fajar</t>
  </si>
  <si>
    <t>Syarifuddin</t>
  </si>
  <si>
    <t>Arjuna</t>
  </si>
  <si>
    <t>Isran</t>
  </si>
  <si>
    <t>Kusmayadi</t>
  </si>
  <si>
    <t>Rian Agus El Fauzi</t>
  </si>
  <si>
    <t>Rinaldi Sirande M</t>
  </si>
  <si>
    <t>BPJS Kesehatan</t>
  </si>
  <si>
    <t>Gaji Yang diterima</t>
  </si>
  <si>
    <t>Kendari, 20 Maret 2025</t>
  </si>
  <si>
    <t>Pejabat Pembuat Komitmen</t>
  </si>
  <si>
    <t>Indirwan, SE</t>
  </si>
  <si>
    <t>Nip. 199107022020121013</t>
  </si>
  <si>
    <t>Nominal Gaji</t>
  </si>
  <si>
    <t>PERIODE 20 Maret - 19 April 2025</t>
  </si>
  <si>
    <t>FORM PEMBAYARAN GAJI PPNPN BULAN APRIL 2025</t>
  </si>
  <si>
    <t>Kendari, 21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</si>
</sst>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_-&quot;Rp&quot;* #,##0.00_-;\-&quot;Rp&quot;* #,##0.00_-;_-&quot;Rp&quot;* &quot;-&quot;??_-;_-@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MagdaCleanMono"/>
    </font>
    <font>
      <sz val="10"/>
      <name val="Arial"/>
      <family val="2"/>
    </font>
    <font>
      <b/>
      <sz val="9"/>
      <color indexed="8"/>
      <name val="ºÚÌå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8"/>
      <color indexed="8"/>
      <name val="ºÚÌå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0" fontId="9" fillId="8" borderId="0">
      <alignment horizontal="left" vertical="center"/>
    </xf>
    <xf numFmtId="0" fontId="10" fillId="0" borderId="0"/>
    <xf numFmtId="0" fontId="11" fillId="9" borderId="0">
      <alignment horizontal="center" vertical="center"/>
    </xf>
    <xf numFmtId="164" fontId="1" fillId="0" borderId="0" applyFont="0" applyFill="0" applyBorder="0" applyAlignment="0" applyProtection="0"/>
    <xf numFmtId="0" fontId="16" fillId="9" borderId="0">
      <alignment horizontal="center" vertical="center"/>
    </xf>
    <xf numFmtId="0" fontId="1" fillId="0" borderId="0"/>
    <xf numFmtId="0" fontId="10" fillId="0" borderId="0"/>
    <xf numFmtId="41" fontId="19" fillId="0" borderId="0" applyFont="0" applyFill="0" applyBorder="0" applyAlignment="0" applyProtection="0"/>
  </cellStyleXfs>
  <cellXfs count="8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7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left" vertical="center"/>
    </xf>
    <xf numFmtId="165" fontId="7" fillId="10" borderId="0" xfId="0" applyNumberFormat="1" applyFont="1" applyFill="1" applyAlignment="1">
      <alignment horizontal="center" vertical="center"/>
    </xf>
    <xf numFmtId="0" fontId="7" fillId="10" borderId="0" xfId="0" applyFont="1" applyFill="1" applyAlignment="1">
      <alignment vertical="center"/>
    </xf>
    <xf numFmtId="165" fontId="7" fillId="10" borderId="0" xfId="0" applyNumberFormat="1" applyFont="1" applyFill="1" applyAlignment="1">
      <alignment vertical="center"/>
    </xf>
    <xf numFmtId="0" fontId="7" fillId="11" borderId="5" xfId="0" applyFont="1" applyFill="1" applyBorder="1" applyAlignment="1">
      <alignment horizontal="center" vertical="center"/>
    </xf>
    <xf numFmtId="0" fontId="13" fillId="11" borderId="4" xfId="1" applyFont="1" applyFill="1" applyBorder="1" applyAlignment="1">
      <alignment horizontal="left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165" fontId="7" fillId="11" borderId="6" xfId="0" applyNumberFormat="1" applyFont="1" applyFill="1" applyBorder="1" applyAlignment="1">
      <alignment vertical="center"/>
    </xf>
    <xf numFmtId="0" fontId="0" fillId="11" borderId="0" xfId="0" applyFill="1" applyAlignment="1">
      <alignment vertical="center"/>
    </xf>
    <xf numFmtId="0" fontId="7" fillId="12" borderId="5" xfId="0" applyFont="1" applyFill="1" applyBorder="1" applyAlignment="1">
      <alignment horizontal="center" vertical="center"/>
    </xf>
    <xf numFmtId="0" fontId="14" fillId="12" borderId="4" xfId="2" applyFont="1" applyFill="1" applyBorder="1" applyAlignment="1">
      <alignment vertical="center" wrapText="1"/>
    </xf>
    <xf numFmtId="165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0" fontId="13" fillId="11" borderId="4" xfId="3" applyFont="1" applyFill="1" applyBorder="1" applyAlignment="1">
      <alignment vertical="center" wrapText="1"/>
    </xf>
    <xf numFmtId="0" fontId="13" fillId="11" borderId="4" xfId="1" applyFont="1" applyFill="1" applyBorder="1" applyAlignment="1">
      <alignment vertical="center" wrapText="1"/>
    </xf>
    <xf numFmtId="0" fontId="15" fillId="11" borderId="4" xfId="3" applyFont="1" applyFill="1" applyBorder="1" applyAlignment="1">
      <alignment vertical="center" wrapText="1"/>
    </xf>
    <xf numFmtId="0" fontId="14" fillId="11" borderId="5" xfId="4" applyNumberFormat="1" applyFont="1" applyFill="1" applyBorder="1" applyAlignment="1">
      <alignment vertical="center" wrapText="1"/>
    </xf>
    <xf numFmtId="0" fontId="13" fillId="11" borderId="4" xfId="2" applyFont="1" applyFill="1" applyBorder="1" applyAlignment="1">
      <alignment vertical="center" wrapText="1"/>
    </xf>
    <xf numFmtId="0" fontId="15" fillId="11" borderId="4" xfId="1" applyFont="1" applyFill="1" applyBorder="1" applyAlignment="1">
      <alignment vertical="center" wrapText="1"/>
    </xf>
    <xf numFmtId="0" fontId="14" fillId="11" borderId="5" xfId="2" applyFont="1" applyFill="1" applyBorder="1" applyAlignment="1">
      <alignment vertical="center" wrapText="1"/>
    </xf>
    <xf numFmtId="0" fontId="13" fillId="12" borderId="4" xfId="3" applyFont="1" applyFill="1" applyBorder="1" applyAlignment="1">
      <alignment vertical="center" wrapText="1"/>
    </xf>
    <xf numFmtId="0" fontId="15" fillId="12" borderId="4" xfId="3" applyFont="1" applyFill="1" applyBorder="1" applyAlignment="1">
      <alignment vertical="center" wrapText="1"/>
    </xf>
    <xf numFmtId="0" fontId="14" fillId="12" borderId="5" xfId="0" applyFont="1" applyFill="1" applyBorder="1" applyAlignment="1">
      <alignment horizontal="left" vertical="center"/>
    </xf>
    <xf numFmtId="0" fontId="15" fillId="12" borderId="4" xfId="1" applyFont="1" applyFill="1" applyBorder="1" applyAlignment="1">
      <alignment vertical="center" wrapText="1"/>
    </xf>
    <xf numFmtId="0" fontId="14" fillId="12" borderId="5" xfId="4" applyNumberFormat="1" applyFont="1" applyFill="1" applyBorder="1" applyAlignment="1">
      <alignment vertical="center" wrapText="1"/>
    </xf>
    <xf numFmtId="0" fontId="14" fillId="12" borderId="5" xfId="2" applyFont="1" applyFill="1" applyBorder="1" applyAlignment="1">
      <alignment vertical="center" wrapText="1"/>
    </xf>
    <xf numFmtId="165" fontId="7" fillId="11" borderId="6" xfId="0" applyNumberFormat="1" applyFont="1" applyFill="1" applyBorder="1" applyAlignment="1">
      <alignment horizontal="center" vertical="center"/>
    </xf>
    <xf numFmtId="165" fontId="7" fillId="12" borderId="6" xfId="0" applyNumberFormat="1" applyFont="1" applyFill="1" applyBorder="1" applyAlignment="1">
      <alignment horizontal="center" vertical="center"/>
    </xf>
    <xf numFmtId="41" fontId="0" fillId="0" borderId="0" xfId="8" applyFont="1" applyAlignment="1">
      <alignment vertical="center"/>
    </xf>
    <xf numFmtId="41" fontId="3" fillId="7" borderId="1" xfId="8" applyFont="1" applyFill="1" applyBorder="1" applyAlignment="1">
      <alignment horizontal="center" vertical="center"/>
    </xf>
    <xf numFmtId="41" fontId="7" fillId="0" borderId="1" xfId="8" applyFont="1" applyBorder="1" applyAlignment="1">
      <alignment vertical="center"/>
    </xf>
    <xf numFmtId="41" fontId="7" fillId="11" borderId="1" xfId="8" applyFont="1" applyFill="1" applyBorder="1" applyAlignment="1">
      <alignment vertical="center"/>
    </xf>
    <xf numFmtId="41" fontId="7" fillId="10" borderId="0" xfId="8" applyFont="1" applyFill="1" applyAlignment="1">
      <alignment vertical="center"/>
    </xf>
    <xf numFmtId="41" fontId="7" fillId="0" borderId="0" xfId="8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44" fontId="0" fillId="0" borderId="5" xfId="0" applyNumberFormat="1" applyBorder="1" applyAlignment="1">
      <alignment vertical="center"/>
    </xf>
    <xf numFmtId="44" fontId="0" fillId="11" borderId="5" xfId="0" applyNumberFormat="1" applyFill="1" applyBorder="1" applyAlignment="1">
      <alignment vertical="center"/>
    </xf>
    <xf numFmtId="0" fontId="6" fillId="10" borderId="0" xfId="0" applyFont="1" applyFill="1"/>
    <xf numFmtId="41" fontId="7" fillId="12" borderId="1" xfId="8" applyFont="1" applyFill="1" applyBorder="1" applyAlignment="1">
      <alignment vertical="center"/>
    </xf>
    <xf numFmtId="44" fontId="0" fillId="12" borderId="5" xfId="0" applyNumberFormat="1" applyFill="1" applyBorder="1" applyAlignment="1">
      <alignment vertical="center"/>
    </xf>
    <xf numFmtId="41" fontId="3" fillId="7" borderId="1" xfId="8" applyFont="1" applyFill="1" applyBorder="1" applyAlignment="1">
      <alignment vertical="center"/>
    </xf>
    <xf numFmtId="44" fontId="0" fillId="10" borderId="0" xfId="0" applyNumberForma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1" fontId="3" fillId="0" borderId="2" xfId="8" applyFont="1" applyBorder="1" applyAlignment="1">
      <alignment horizontal="center" vertical="center" wrapText="1"/>
    </xf>
    <xf numFmtId="41" fontId="5" fillId="0" borderId="3" xfId="8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</cellXfs>
  <cellStyles count="9">
    <cellStyle name="Comma 3 2" xfId="4" xr:uid="{00000000-0005-0000-0000-000001000000}"/>
    <cellStyle name="Koma [0]" xfId="8" builtinId="6"/>
    <cellStyle name="Normal" xfId="0" builtinId="0"/>
    <cellStyle name="Normal 2" xfId="6" xr:uid="{00000000-0005-0000-0000-000003000000}"/>
    <cellStyle name="Normal 2 2" xfId="7" xr:uid="{00000000-0005-0000-0000-000004000000}"/>
    <cellStyle name="Normal 4 2" xfId="2" xr:uid="{00000000-0005-0000-0000-000005000000}"/>
    <cellStyle name="S4" xfId="3" xr:uid="{00000000-0005-0000-0000-000006000000}"/>
    <cellStyle name="S4 4" xfId="1" xr:uid="{00000000-0005-0000-0000-000007000000}"/>
    <cellStyle name="S5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56"/>
  <sheetViews>
    <sheetView view="pageBreakPreview" zoomScaleNormal="126" zoomScaleSheetLayoutView="100" workbookViewId="0">
      <pane ySplit="10" topLeftCell="A34" activePane="bottomLeft" state="frozen"/>
      <selection pane="bottomLeft" activeCell="AA49" sqref="AA49"/>
    </sheetView>
  </sheetViews>
  <sheetFormatPr baseColWidth="10" defaultColWidth="9.1640625" defaultRowHeight="15" customHeight="1"/>
  <cols>
    <col min="1" max="1" width="3.6640625" style="20" customWidth="1"/>
    <col min="2" max="2" width="25.33203125" style="7" customWidth="1"/>
    <col min="3" max="4" width="17" customWidth="1"/>
    <col min="5" max="5" width="6.5" customWidth="1"/>
    <col min="6" max="6" width="10.5" customWidth="1"/>
    <col min="7" max="7" width="8" customWidth="1"/>
    <col min="8" max="8" width="5.33203125" customWidth="1"/>
    <col min="9" max="9" width="6.33203125" customWidth="1"/>
    <col min="10" max="10" width="19.83203125" hidden="1" customWidth="1"/>
    <col min="11" max="11" width="28.1640625" hidden="1" customWidth="1"/>
    <col min="12" max="12" width="7.1640625" customWidth="1"/>
    <col min="13" max="13" width="14.33203125" hidden="1" customWidth="1"/>
    <col min="14" max="14" width="10.33203125" customWidth="1"/>
    <col min="15" max="15" width="14.1640625" hidden="1" customWidth="1"/>
    <col min="16" max="16" width="14.5" hidden="1" customWidth="1"/>
    <col min="17" max="17" width="18.5" hidden="1" customWidth="1"/>
    <col min="18" max="18" width="18.33203125" hidden="1" customWidth="1"/>
    <col min="19" max="19" width="10.6640625" hidden="1" customWidth="1"/>
    <col min="20" max="20" width="13.6640625" hidden="1" customWidth="1"/>
    <col min="21" max="21" width="14.33203125" hidden="1" customWidth="1"/>
    <col min="22" max="22" width="4.33203125" hidden="1" customWidth="1"/>
    <col min="23" max="23" width="5.83203125" customWidth="1"/>
    <col min="24" max="24" width="9" hidden="1" customWidth="1"/>
    <col min="25" max="25" width="8.33203125" customWidth="1"/>
    <col min="26" max="26" width="7.33203125" customWidth="1"/>
    <col min="27" max="27" width="16.6640625" style="58" customWidth="1"/>
    <col min="28" max="28" width="13" bestFit="1" customWidth="1"/>
    <col min="29" max="29" width="20.83203125" customWidth="1"/>
    <col min="30" max="47" width="10.6640625" style="22" customWidth="1"/>
    <col min="48" max="48" width="9.1640625" style="22"/>
  </cols>
  <sheetData>
    <row r="1" spans="1:48" ht="25" customHeight="1">
      <c r="A1" s="1"/>
      <c r="B1" s="73" t="s">
        <v>28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48" ht="25" customHeight="1">
      <c r="A2" s="19"/>
      <c r="B2" s="74" t="s">
        <v>29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48" ht="25" customHeight="1"/>
    <row r="4" spans="1:48" ht="25" customHeight="1">
      <c r="A4" s="8">
        <v>1</v>
      </c>
      <c r="B4" s="8">
        <v>2</v>
      </c>
      <c r="C4" s="9">
        <v>3</v>
      </c>
      <c r="D4" s="9">
        <v>4</v>
      </c>
      <c r="E4" s="10">
        <v>5</v>
      </c>
      <c r="F4" s="11">
        <v>6</v>
      </c>
      <c r="G4" s="12">
        <v>7</v>
      </c>
      <c r="H4" s="12">
        <v>8</v>
      </c>
      <c r="I4" s="12">
        <v>9</v>
      </c>
      <c r="J4" s="12">
        <v>13</v>
      </c>
      <c r="K4" s="12">
        <v>14</v>
      </c>
      <c r="L4" s="12">
        <v>10</v>
      </c>
      <c r="M4" s="12">
        <v>16</v>
      </c>
      <c r="N4" s="12">
        <v>11</v>
      </c>
      <c r="O4" s="12">
        <v>18</v>
      </c>
      <c r="P4" s="12">
        <v>19</v>
      </c>
      <c r="Q4" s="12">
        <v>20</v>
      </c>
      <c r="R4" s="12">
        <v>21</v>
      </c>
      <c r="S4" s="12">
        <v>22</v>
      </c>
      <c r="T4" s="12">
        <v>23</v>
      </c>
      <c r="U4" s="12">
        <v>24</v>
      </c>
      <c r="V4" s="12">
        <v>25</v>
      </c>
      <c r="W4" s="12">
        <v>12</v>
      </c>
      <c r="X4" s="12">
        <v>27</v>
      </c>
      <c r="Y4" s="13">
        <v>13</v>
      </c>
      <c r="Z4" s="13">
        <v>14</v>
      </c>
      <c r="AA4" s="71">
        <v>15</v>
      </c>
      <c r="AB4" s="64">
        <v>16</v>
      </c>
      <c r="AC4" s="64">
        <v>17</v>
      </c>
    </row>
    <row r="5" spans="1:48" ht="25" customHeight="1">
      <c r="A5" s="75" t="s">
        <v>0</v>
      </c>
      <c r="B5" s="82" t="s">
        <v>1</v>
      </c>
      <c r="C5" s="75" t="s">
        <v>69</v>
      </c>
      <c r="D5" s="75" t="s">
        <v>2</v>
      </c>
      <c r="E5" s="75" t="s">
        <v>3</v>
      </c>
      <c r="F5" s="75" t="s">
        <v>4</v>
      </c>
      <c r="G5" s="75" t="s">
        <v>5</v>
      </c>
      <c r="H5" s="75" t="s">
        <v>6</v>
      </c>
      <c r="I5" s="75" t="s">
        <v>7</v>
      </c>
      <c r="J5" s="75" t="s">
        <v>8</v>
      </c>
      <c r="K5" s="75" t="s">
        <v>9</v>
      </c>
      <c r="L5" s="75" t="s">
        <v>10</v>
      </c>
      <c r="M5" s="75" t="s">
        <v>11</v>
      </c>
      <c r="N5" s="75" t="s">
        <v>12</v>
      </c>
      <c r="O5" s="75" t="s">
        <v>13</v>
      </c>
      <c r="P5" s="75" t="s">
        <v>14</v>
      </c>
      <c r="Q5" s="75" t="s">
        <v>15</v>
      </c>
      <c r="R5" s="75" t="s">
        <v>16</v>
      </c>
      <c r="S5" s="75" t="s">
        <v>17</v>
      </c>
      <c r="T5" s="75" t="s">
        <v>18</v>
      </c>
      <c r="U5" s="75" t="s">
        <v>19</v>
      </c>
      <c r="V5" s="75" t="s">
        <v>20</v>
      </c>
      <c r="W5" s="75" t="s">
        <v>21</v>
      </c>
      <c r="X5" s="75" t="s">
        <v>22</v>
      </c>
      <c r="Y5" s="75" t="s">
        <v>23</v>
      </c>
      <c r="Z5" s="75" t="s">
        <v>24</v>
      </c>
      <c r="AA5" s="77" t="s">
        <v>32</v>
      </c>
      <c r="AB5" s="79" t="s">
        <v>63</v>
      </c>
      <c r="AC5" s="79" t="s">
        <v>64</v>
      </c>
    </row>
    <row r="6" spans="1:48" ht="15" customHeight="1">
      <c r="A6" s="8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8"/>
      <c r="AB6" s="80"/>
      <c r="AC6" s="80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</row>
    <row r="7" spans="1:48" ht="14.25" hidden="1" customHeight="1">
      <c r="A7" s="4">
        <v>1</v>
      </c>
      <c r="B7" s="3" t="s">
        <v>26</v>
      </c>
      <c r="C7" s="5" t="e">
        <f>VLOOKUP(#REF!,'APRIL 2025'!$B$4:$C$16,2,FALSE)</f>
        <v>#REF!</v>
      </c>
      <c r="D7" s="5"/>
      <c r="E7" s="2">
        <v>22</v>
      </c>
      <c r="F7" s="2">
        <v>1</v>
      </c>
      <c r="G7" s="2">
        <v>1</v>
      </c>
      <c r="H7" s="2"/>
      <c r="I7" s="2">
        <v>4</v>
      </c>
      <c r="J7" s="2"/>
      <c r="K7" s="2"/>
      <c r="L7" s="2"/>
      <c r="M7" s="2"/>
      <c r="N7" s="2">
        <v>1</v>
      </c>
      <c r="O7" s="2"/>
      <c r="P7" s="2"/>
      <c r="Q7" s="2">
        <v>0</v>
      </c>
      <c r="R7" s="2"/>
      <c r="S7" s="2"/>
      <c r="T7" s="2"/>
      <c r="U7" s="2"/>
      <c r="V7" s="2"/>
      <c r="W7" s="2"/>
      <c r="X7" s="2"/>
      <c r="Y7" s="2">
        <f t="shared" ref="Y7:Y9" si="0">E7-(SUM(H7:W7))</f>
        <v>17</v>
      </c>
      <c r="Z7" s="2">
        <f t="shared" ref="Z7:Z9" si="1">SUM((F7*0.01),(G7*1),(H7*3),(K7*1),(IF(O7&gt;0,50,0)),(IF(P7&gt;0,75,0)),(IF(Q7&gt;0,100,0)),(IF(S7&gt;0,50,0)),(IF(T7&gt;0,75,0)),(IF(U7&gt;0,90,0)),(X7*3))</f>
        <v>1.01</v>
      </c>
      <c r="AA7" s="60">
        <f t="shared" ref="AA7:AA10" si="2">(30/100)-(Z7/100)*30/100</f>
        <v>0.29697000000000001</v>
      </c>
      <c r="AB7" s="65"/>
      <c r="AC7" s="65"/>
    </row>
    <row r="8" spans="1:48" ht="14.25" hidden="1" customHeight="1">
      <c r="A8" s="4">
        <v>2</v>
      </c>
      <c r="B8" s="3" t="s">
        <v>27</v>
      </c>
      <c r="C8" s="5" t="e">
        <f>VLOOKUP(#REF!,'APRIL 2025'!$B$4:$C$16,2,FALSE)</f>
        <v>#REF!</v>
      </c>
      <c r="D8" s="5"/>
      <c r="E8" s="2">
        <v>22</v>
      </c>
      <c r="F8" s="2">
        <v>20</v>
      </c>
      <c r="G8" s="2"/>
      <c r="H8" s="2">
        <v>3</v>
      </c>
      <c r="I8" s="2">
        <v>2</v>
      </c>
      <c r="J8" s="2"/>
      <c r="K8" s="2"/>
      <c r="L8" s="2">
        <v>2</v>
      </c>
      <c r="M8" s="2"/>
      <c r="N8" s="2">
        <v>2</v>
      </c>
      <c r="O8" s="2"/>
      <c r="P8" s="2"/>
      <c r="Q8" s="2"/>
      <c r="R8" s="2">
        <v>3</v>
      </c>
      <c r="S8" s="2"/>
      <c r="T8" s="2"/>
      <c r="U8" s="2"/>
      <c r="V8" s="2"/>
      <c r="W8" s="2"/>
      <c r="X8" s="2"/>
      <c r="Y8" s="2">
        <f t="shared" si="0"/>
        <v>10</v>
      </c>
      <c r="Z8" s="2">
        <f t="shared" si="1"/>
        <v>9.1999999999999993</v>
      </c>
      <c r="AA8" s="60">
        <f t="shared" si="2"/>
        <v>0.27239999999999998</v>
      </c>
      <c r="AB8" s="65"/>
      <c r="AC8" s="65"/>
    </row>
    <row r="9" spans="1:48" ht="14.25" hidden="1" customHeight="1">
      <c r="A9" s="4">
        <v>3</v>
      </c>
      <c r="B9" s="3"/>
      <c r="C9" s="5" t="e">
        <f>VLOOKUP(#REF!,'APRIL 2025'!$B$4:$C$16,2,FALSE)</f>
        <v>#REF!</v>
      </c>
      <c r="D9" s="5"/>
      <c r="E9" s="2">
        <v>22</v>
      </c>
      <c r="F9" s="2">
        <v>0</v>
      </c>
      <c r="G9" s="2"/>
      <c r="H9" s="2"/>
      <c r="I9" s="2">
        <v>3</v>
      </c>
      <c r="J9" s="2"/>
      <c r="K9" s="2">
        <v>2</v>
      </c>
      <c r="L9" s="2">
        <v>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>
        <f t="shared" si="0"/>
        <v>16</v>
      </c>
      <c r="Z9" s="2">
        <f t="shared" si="1"/>
        <v>2</v>
      </c>
      <c r="AA9" s="60">
        <f t="shared" si="2"/>
        <v>0.29399999999999998</v>
      </c>
      <c r="AB9" s="65"/>
      <c r="AC9" s="65"/>
    </row>
    <row r="10" spans="1:48" ht="14.25" hidden="1" customHeight="1">
      <c r="A10" s="21">
        <v>4</v>
      </c>
      <c r="B10" s="3"/>
      <c r="C10" s="5" t="e">
        <f>VLOOKUP(#REF!,'APRIL 2025'!$B$4:$C$16,2,FALSE)</f>
        <v>#REF!</v>
      </c>
      <c r="D10" s="5"/>
      <c r="E10" s="18">
        <v>22</v>
      </c>
      <c r="F10" s="18">
        <v>0</v>
      </c>
      <c r="G10" s="2"/>
      <c r="H10" s="2"/>
      <c r="I10" s="18">
        <v>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>
        <v>1</v>
      </c>
      <c r="Y10" s="2">
        <f>E10-(SUM(H10:W10))</f>
        <v>20</v>
      </c>
      <c r="Z10" s="2">
        <f>SUM((F10*0.01),(G10*1),(H10*3),(K10*1),(IF(O10&gt;0,50,0)),(IF(P10&gt;0,75,0)),(IF(Q10&gt;0,100,0)),(IF(S10&gt;0,50,0)),(IF(T10&gt;0,75,0)),(IF(U10&gt;0,90,0)),(X10*3))</f>
        <v>3</v>
      </c>
      <c r="AA10" s="60">
        <f t="shared" si="2"/>
        <v>0.29099999999999998</v>
      </c>
      <c r="AB10" s="65"/>
      <c r="AC10" s="65"/>
    </row>
    <row r="11" spans="1:48" s="35" customFormat="1" ht="30" customHeight="1">
      <c r="A11" s="28">
        <v>1</v>
      </c>
      <c r="B11" s="29" t="s">
        <v>31</v>
      </c>
      <c r="C11" s="30">
        <v>3170000</v>
      </c>
      <c r="D11" s="56" t="s">
        <v>30</v>
      </c>
      <c r="E11" s="28">
        <v>21</v>
      </c>
      <c r="F11" s="28">
        <v>314</v>
      </c>
      <c r="G11" s="31">
        <v>0</v>
      </c>
      <c r="H11" s="32"/>
      <c r="I11" s="28">
        <v>0</v>
      </c>
      <c r="J11" s="28"/>
      <c r="K11" s="28"/>
      <c r="L11" s="28">
        <v>4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33">
        <f>E11-(SUM(H11:W11))</f>
        <v>17</v>
      </c>
      <c r="Z11" s="33">
        <f>SUM((F11*0.01),(G11*2),(H11*3),(K11*1),(IF(O11&gt;0,50,0)),(IF(P11&gt;0,75,0)),(IF(Q11&gt;0,100,0)),(IF(S11&gt;0,50,0)),(IF(T11&gt;0,75,0)),(IF(U11&gt;0,90,0)),(X11*3))</f>
        <v>3.14</v>
      </c>
      <c r="AA11" s="61">
        <f>C11*Z11/100</f>
        <v>99538</v>
      </c>
      <c r="AB11" s="67">
        <f>C11*1%</f>
        <v>31700</v>
      </c>
      <c r="AC11" s="67">
        <f>C11-AA11-AB11</f>
        <v>3038762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</row>
    <row r="12" spans="1:48" s="42" customFormat="1" ht="30" customHeight="1">
      <c r="A12" s="36">
        <v>2</v>
      </c>
      <c r="B12" s="37" t="s">
        <v>33</v>
      </c>
      <c r="C12" s="38">
        <v>3170000</v>
      </c>
      <c r="D12" s="57" t="s">
        <v>30</v>
      </c>
      <c r="E12" s="36">
        <v>21</v>
      </c>
      <c r="F12" s="36">
        <v>210</v>
      </c>
      <c r="G12" s="39">
        <v>6</v>
      </c>
      <c r="H12" s="40">
        <v>2</v>
      </c>
      <c r="I12" s="36"/>
      <c r="J12" s="36"/>
      <c r="K12" s="36"/>
      <c r="L12" s="36"/>
      <c r="M12" s="36"/>
      <c r="N12" s="36">
        <v>2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41">
        <f t="shared" ref="Y12:Y41" si="3">E12-(SUM(H12:W12))</f>
        <v>17</v>
      </c>
      <c r="Z12" s="41">
        <f t="shared" ref="Z12:Z24" si="4">SUM((F12*0.01),(G12*1),(H12*3),(K12*1),(IF(O12&gt;0,50,0)),(IF(P12&gt;0,75,0)),(IF(Q12&gt;0,100,0)),(IF(S12&gt;0,50,0)),(IF(T12&gt;0,75,0)),(IF(U12&gt;0,90,0)),(X12*3))</f>
        <v>14.1</v>
      </c>
      <c r="AA12" s="69">
        <f t="shared" ref="AA12:AA41" si="5">C12*Z12/100</f>
        <v>446970</v>
      </c>
      <c r="AB12" s="70">
        <f t="shared" ref="AB12:AB41" si="6">C12*1%</f>
        <v>31700</v>
      </c>
      <c r="AC12" s="67">
        <f t="shared" ref="AC12:AC41" si="7">C12-AA12-AB12</f>
        <v>2691330</v>
      </c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</row>
    <row r="13" spans="1:48" s="35" customFormat="1" ht="30" customHeight="1">
      <c r="A13" s="28">
        <v>3</v>
      </c>
      <c r="B13" s="43" t="s">
        <v>34</v>
      </c>
      <c r="C13" s="30">
        <v>3170000</v>
      </c>
      <c r="D13" s="56" t="s">
        <v>30</v>
      </c>
      <c r="E13" s="28">
        <f t="shared" ref="E13:E41" si="8">E12</f>
        <v>21</v>
      </c>
      <c r="F13" s="28">
        <v>64</v>
      </c>
      <c r="G13" s="31"/>
      <c r="H13" s="32"/>
      <c r="I13" s="28"/>
      <c r="J13" s="28"/>
      <c r="K13" s="28"/>
      <c r="L13" s="28">
        <v>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3">
        <f t="shared" si="3"/>
        <v>21</v>
      </c>
      <c r="Z13" s="33">
        <f t="shared" si="4"/>
        <v>0.64</v>
      </c>
      <c r="AA13" s="61">
        <f t="shared" si="5"/>
        <v>20288</v>
      </c>
      <c r="AB13" s="67">
        <f t="shared" si="6"/>
        <v>31700</v>
      </c>
      <c r="AC13" s="67">
        <f t="shared" si="7"/>
        <v>3118012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pans="1:48" s="42" customFormat="1" ht="30" customHeight="1">
      <c r="A14" s="36">
        <v>4</v>
      </c>
      <c r="B14" s="50" t="s">
        <v>35</v>
      </c>
      <c r="C14" s="38">
        <v>3170000</v>
      </c>
      <c r="D14" s="57" t="s">
        <v>30</v>
      </c>
      <c r="E14" s="36">
        <f t="shared" si="8"/>
        <v>21</v>
      </c>
      <c r="F14" s="36">
        <v>66</v>
      </c>
      <c r="G14" s="39"/>
      <c r="H14" s="40"/>
      <c r="I14" s="36"/>
      <c r="J14" s="36"/>
      <c r="K14" s="36"/>
      <c r="L14" s="36">
        <v>2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41">
        <f t="shared" si="3"/>
        <v>19</v>
      </c>
      <c r="Z14" s="41">
        <f t="shared" si="4"/>
        <v>0.66</v>
      </c>
      <c r="AA14" s="69">
        <f t="shared" si="5"/>
        <v>20922</v>
      </c>
      <c r="AB14" s="70">
        <f t="shared" si="6"/>
        <v>31700</v>
      </c>
      <c r="AC14" s="67">
        <f t="shared" si="7"/>
        <v>3117378</v>
      </c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pans="1:48" s="35" customFormat="1" ht="30" customHeight="1">
      <c r="A15" s="28">
        <v>5</v>
      </c>
      <c r="B15" s="44" t="s">
        <v>36</v>
      </c>
      <c r="C15" s="30">
        <v>3170000</v>
      </c>
      <c r="D15" s="56" t="s">
        <v>30</v>
      </c>
      <c r="E15" s="28">
        <f t="shared" si="8"/>
        <v>21</v>
      </c>
      <c r="F15" s="28"/>
      <c r="G15" s="31"/>
      <c r="H15" s="32"/>
      <c r="I15" s="28"/>
      <c r="J15" s="28"/>
      <c r="K15" s="28"/>
      <c r="L15" s="28">
        <v>4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3">
        <f t="shared" si="3"/>
        <v>17</v>
      </c>
      <c r="Z15" s="33">
        <f t="shared" si="4"/>
        <v>0</v>
      </c>
      <c r="AA15" s="61">
        <f t="shared" si="5"/>
        <v>0</v>
      </c>
      <c r="AB15" s="67">
        <f t="shared" si="6"/>
        <v>31700</v>
      </c>
      <c r="AC15" s="67">
        <f t="shared" si="7"/>
        <v>3138300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pans="1:48" s="42" customFormat="1" ht="30" customHeight="1">
      <c r="A16" s="36">
        <v>6</v>
      </c>
      <c r="B16" s="51" t="s">
        <v>37</v>
      </c>
      <c r="C16" s="38">
        <v>3170000</v>
      </c>
      <c r="D16" s="57" t="s">
        <v>30</v>
      </c>
      <c r="E16" s="36">
        <f t="shared" si="8"/>
        <v>21</v>
      </c>
      <c r="F16" s="36">
        <v>156</v>
      </c>
      <c r="G16" s="39"/>
      <c r="H16" s="40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41">
        <f t="shared" si="3"/>
        <v>21</v>
      </c>
      <c r="Z16" s="41">
        <f t="shared" si="4"/>
        <v>1.56</v>
      </c>
      <c r="AA16" s="69">
        <f t="shared" si="5"/>
        <v>49452</v>
      </c>
      <c r="AB16" s="70">
        <f t="shared" si="6"/>
        <v>31700</v>
      </c>
      <c r="AC16" s="67">
        <f t="shared" si="7"/>
        <v>3088848</v>
      </c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s="35" customFormat="1" ht="30" customHeight="1">
      <c r="A17" s="28">
        <v>7</v>
      </c>
      <c r="B17" s="45" t="s">
        <v>38</v>
      </c>
      <c r="C17" s="30">
        <v>3170000</v>
      </c>
      <c r="D17" s="56" t="s">
        <v>30</v>
      </c>
      <c r="E17" s="28">
        <f t="shared" si="8"/>
        <v>21</v>
      </c>
      <c r="F17" s="28">
        <v>349</v>
      </c>
      <c r="G17" s="31"/>
      <c r="H17" s="32">
        <v>0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33">
        <f t="shared" si="3"/>
        <v>21</v>
      </c>
      <c r="Z17" s="33">
        <f t="shared" si="4"/>
        <v>3.49</v>
      </c>
      <c r="AA17" s="61">
        <f t="shared" si="5"/>
        <v>110633</v>
      </c>
      <c r="AB17" s="67">
        <f t="shared" si="6"/>
        <v>31700</v>
      </c>
      <c r="AC17" s="67">
        <f t="shared" si="7"/>
        <v>3027667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s="42" customFormat="1" ht="30" customHeight="1">
      <c r="A18" s="36">
        <v>8</v>
      </c>
      <c r="B18" s="51" t="s">
        <v>39</v>
      </c>
      <c r="C18" s="38">
        <v>3170000</v>
      </c>
      <c r="D18" s="57" t="s">
        <v>30</v>
      </c>
      <c r="E18" s="36">
        <f t="shared" si="8"/>
        <v>21</v>
      </c>
      <c r="F18" s="36"/>
      <c r="G18" s="39"/>
      <c r="H18" s="40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41">
        <f t="shared" si="3"/>
        <v>21</v>
      </c>
      <c r="Z18" s="41">
        <f t="shared" si="4"/>
        <v>0</v>
      </c>
      <c r="AA18" s="69">
        <f t="shared" si="5"/>
        <v>0</v>
      </c>
      <c r="AB18" s="70">
        <f t="shared" si="6"/>
        <v>31700</v>
      </c>
      <c r="AC18" s="67">
        <f t="shared" si="7"/>
        <v>3138300</v>
      </c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s="35" customFormat="1" ht="30" customHeight="1">
      <c r="A19" s="28">
        <v>9</v>
      </c>
      <c r="B19" s="45" t="s">
        <v>40</v>
      </c>
      <c r="C19" s="30">
        <v>3170000</v>
      </c>
      <c r="D19" s="56" t="s">
        <v>30</v>
      </c>
      <c r="E19" s="28">
        <f t="shared" si="8"/>
        <v>21</v>
      </c>
      <c r="F19" s="28">
        <v>207</v>
      </c>
      <c r="G19" s="31"/>
      <c r="H19" s="32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3">
        <f t="shared" si="3"/>
        <v>21</v>
      </c>
      <c r="Z19" s="33">
        <f t="shared" si="4"/>
        <v>2.0699999999999998</v>
      </c>
      <c r="AA19" s="61">
        <f t="shared" si="5"/>
        <v>65618.999999999985</v>
      </c>
      <c r="AB19" s="67">
        <f t="shared" si="6"/>
        <v>31700</v>
      </c>
      <c r="AC19" s="67">
        <f t="shared" si="7"/>
        <v>3072681</v>
      </c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s="42" customFormat="1" ht="30" customHeight="1">
      <c r="A20" s="36">
        <v>10</v>
      </c>
      <c r="B20" s="51" t="s">
        <v>41</v>
      </c>
      <c r="C20" s="38">
        <v>3170000</v>
      </c>
      <c r="D20" s="57" t="s">
        <v>30</v>
      </c>
      <c r="E20" s="36">
        <f t="shared" si="8"/>
        <v>21</v>
      </c>
      <c r="F20" s="36">
        <v>24</v>
      </c>
      <c r="G20" s="39">
        <v>2</v>
      </c>
      <c r="H20" s="40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41">
        <f t="shared" si="3"/>
        <v>21</v>
      </c>
      <c r="Z20" s="41">
        <f t="shared" si="4"/>
        <v>2.2400000000000002</v>
      </c>
      <c r="AA20" s="69">
        <f t="shared" si="5"/>
        <v>71008.000000000015</v>
      </c>
      <c r="AB20" s="70">
        <f t="shared" si="6"/>
        <v>31700</v>
      </c>
      <c r="AC20" s="67">
        <f t="shared" si="7"/>
        <v>3067292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 s="35" customFormat="1" ht="30" customHeight="1">
      <c r="A21" s="28">
        <v>11</v>
      </c>
      <c r="B21" s="45" t="s">
        <v>42</v>
      </c>
      <c r="C21" s="30">
        <v>3170000</v>
      </c>
      <c r="D21" s="56" t="s">
        <v>30</v>
      </c>
      <c r="E21" s="28">
        <f t="shared" si="8"/>
        <v>21</v>
      </c>
      <c r="F21" s="28">
        <v>419</v>
      </c>
      <c r="G21" s="31">
        <v>8</v>
      </c>
      <c r="H21" s="32">
        <v>1</v>
      </c>
      <c r="I21" s="28"/>
      <c r="J21" s="28"/>
      <c r="K21" s="28"/>
      <c r="L21" s="28"/>
      <c r="M21" s="28"/>
      <c r="N21" s="28">
        <v>2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3">
        <f t="shared" si="3"/>
        <v>18</v>
      </c>
      <c r="Z21" s="33">
        <f t="shared" si="4"/>
        <v>15.190000000000001</v>
      </c>
      <c r="AA21" s="61">
        <f>C21*Z21/100</f>
        <v>481523.00000000006</v>
      </c>
      <c r="AB21" s="67">
        <f t="shared" si="6"/>
        <v>31700</v>
      </c>
      <c r="AC21" s="67">
        <f t="shared" si="7"/>
        <v>2656777</v>
      </c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s="42" customFormat="1" ht="30" customHeight="1">
      <c r="A22" s="36">
        <v>12</v>
      </c>
      <c r="B22" s="52" t="s">
        <v>43</v>
      </c>
      <c r="C22" s="38">
        <v>3170000</v>
      </c>
      <c r="D22" s="57" t="s">
        <v>30</v>
      </c>
      <c r="E22" s="36">
        <f t="shared" si="8"/>
        <v>21</v>
      </c>
      <c r="F22" s="36">
        <v>276</v>
      </c>
      <c r="G22" s="39"/>
      <c r="H22" s="40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41">
        <f t="shared" si="3"/>
        <v>21</v>
      </c>
      <c r="Z22" s="41">
        <f t="shared" si="4"/>
        <v>2.7600000000000002</v>
      </c>
      <c r="AA22" s="69">
        <f t="shared" si="5"/>
        <v>87492</v>
      </c>
      <c r="AB22" s="70">
        <f t="shared" si="6"/>
        <v>31700</v>
      </c>
      <c r="AC22" s="67">
        <f t="shared" si="7"/>
        <v>3050808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 s="35" customFormat="1" ht="30" customHeight="1">
      <c r="A23" s="28">
        <v>13</v>
      </c>
      <c r="B23" s="46" t="s">
        <v>44</v>
      </c>
      <c r="C23" s="30">
        <v>3170000</v>
      </c>
      <c r="D23" s="56" t="s">
        <v>30</v>
      </c>
      <c r="E23" s="28">
        <f t="shared" si="8"/>
        <v>21</v>
      </c>
      <c r="F23" s="28">
        <v>364</v>
      </c>
      <c r="G23" s="31">
        <v>4</v>
      </c>
      <c r="H23" s="3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33">
        <f t="shared" si="3"/>
        <v>21</v>
      </c>
      <c r="Z23" s="33">
        <f t="shared" si="4"/>
        <v>7.6400000000000006</v>
      </c>
      <c r="AA23" s="61">
        <f t="shared" si="5"/>
        <v>242188</v>
      </c>
      <c r="AB23" s="67">
        <f t="shared" si="6"/>
        <v>31700</v>
      </c>
      <c r="AC23" s="67">
        <f t="shared" si="7"/>
        <v>2896112</v>
      </c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 s="42" customFormat="1" ht="30" customHeight="1">
      <c r="A24" s="36">
        <v>14</v>
      </c>
      <c r="B24" s="53" t="s">
        <v>45</v>
      </c>
      <c r="C24" s="38">
        <v>3487000</v>
      </c>
      <c r="D24" s="57" t="s">
        <v>30</v>
      </c>
      <c r="E24" s="36">
        <f t="shared" si="8"/>
        <v>21</v>
      </c>
      <c r="F24" s="36"/>
      <c r="G24" s="39"/>
      <c r="H24" s="40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41">
        <f t="shared" si="3"/>
        <v>21</v>
      </c>
      <c r="Z24" s="41">
        <f t="shared" si="4"/>
        <v>0</v>
      </c>
      <c r="AA24" s="69">
        <f t="shared" si="5"/>
        <v>0</v>
      </c>
      <c r="AB24" s="70">
        <f t="shared" si="6"/>
        <v>34870</v>
      </c>
      <c r="AC24" s="67">
        <f t="shared" si="7"/>
        <v>3452130</v>
      </c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 s="35" customFormat="1" ht="30" customHeight="1">
      <c r="A25" s="28">
        <v>15</v>
      </c>
      <c r="B25" s="45" t="s">
        <v>46</v>
      </c>
      <c r="C25" s="30">
        <v>3170000</v>
      </c>
      <c r="D25" s="56" t="s">
        <v>30</v>
      </c>
      <c r="E25" s="28">
        <f t="shared" si="8"/>
        <v>21</v>
      </c>
      <c r="F25" s="28"/>
      <c r="G25" s="31"/>
      <c r="H25" s="32"/>
      <c r="I25" s="28"/>
      <c r="J25" s="28"/>
      <c r="K25" s="28"/>
      <c r="L25" s="28"/>
      <c r="M25" s="28"/>
      <c r="N25" s="28">
        <v>1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33">
        <f>E25-(SUM(H25:W25))</f>
        <v>20</v>
      </c>
      <c r="Z25" s="33">
        <f>SUM((F25*0.01),(G25*1),(H25*3),(W25*3),(K25*1),(IF(O25&gt;0,50,0)),(IF(P25&gt;0,75,0)),(IF(Q25&gt;0,100,0)),(IF(S25&gt;0,50,0)),(IF(T25&gt;0,75,0)),(IF(U25&gt;0,90,0)),(X25*3))</f>
        <v>0</v>
      </c>
      <c r="AA25" s="61">
        <f t="shared" si="5"/>
        <v>0</v>
      </c>
      <c r="AB25" s="67">
        <f t="shared" si="6"/>
        <v>31700</v>
      </c>
      <c r="AC25" s="67">
        <f t="shared" si="7"/>
        <v>3138300</v>
      </c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s="42" customFormat="1" ht="30" customHeight="1">
      <c r="A26" s="36">
        <v>16</v>
      </c>
      <c r="B26" s="51" t="s">
        <v>47</v>
      </c>
      <c r="C26" s="38">
        <v>3170000</v>
      </c>
      <c r="D26" s="57" t="s">
        <v>30</v>
      </c>
      <c r="E26" s="36">
        <f t="shared" si="8"/>
        <v>21</v>
      </c>
      <c r="F26" s="36"/>
      <c r="G26" s="39"/>
      <c r="H26" s="40"/>
      <c r="I26" s="36"/>
      <c r="J26" s="36"/>
      <c r="K26" s="36"/>
      <c r="L26" s="36"/>
      <c r="M26" s="36"/>
      <c r="N26" s="36">
        <v>1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41">
        <f t="shared" si="3"/>
        <v>20</v>
      </c>
      <c r="Z26" s="41">
        <f>SUM((F26*0.01),(G26*1),(H26*3),(W26*3),(K26*1),(IF(O26&gt;0,50,0)),(IF(P26&gt;0,75,0)),(IF(Q26&gt;0,100,0)),(IF(S26&gt;0,50,0)),(IF(T26&gt;0,75,0)),(IF(U26&gt;0,90,0)),(X26*3))</f>
        <v>0</v>
      </c>
      <c r="AA26" s="69">
        <f t="shared" si="5"/>
        <v>0</v>
      </c>
      <c r="AB26" s="70">
        <f t="shared" si="6"/>
        <v>31700</v>
      </c>
      <c r="AC26" s="67">
        <f t="shared" si="7"/>
        <v>3138300</v>
      </c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s="35" customFormat="1" ht="30" customHeight="1">
      <c r="A27" s="28">
        <v>17</v>
      </c>
      <c r="B27" s="47" t="s">
        <v>62</v>
      </c>
      <c r="C27" s="30">
        <v>3170000</v>
      </c>
      <c r="D27" s="56" t="s">
        <v>30</v>
      </c>
      <c r="E27" s="28">
        <f t="shared" si="8"/>
        <v>21</v>
      </c>
      <c r="F27" s="28"/>
      <c r="G27" s="31">
        <v>8</v>
      </c>
      <c r="H27" s="32"/>
      <c r="I27" s="28"/>
      <c r="J27" s="28"/>
      <c r="K27" s="28"/>
      <c r="L27" s="28"/>
      <c r="M27" s="28"/>
      <c r="N27" s="28">
        <v>3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33">
        <f t="shared" si="3"/>
        <v>18</v>
      </c>
      <c r="Z27" s="33">
        <f t="shared" ref="Z27:Z41" si="9">SUM((F27*0.01),(G27*1),(H27*3),(K27*1),(IF(O27&gt;0,50,0)),(IF(P27&gt;0,75,0)),(IF(Q27&gt;0,100,0)),(IF(S27&gt;0,50,0)),(IF(T27&gt;0,75,0)),(IF(U27&gt;0,90,0)),(X27*3))</f>
        <v>8</v>
      </c>
      <c r="AA27" s="61">
        <f t="shared" si="5"/>
        <v>253600</v>
      </c>
      <c r="AB27" s="67">
        <f t="shared" si="6"/>
        <v>31700</v>
      </c>
      <c r="AC27" s="67">
        <f t="shared" si="7"/>
        <v>2884700</v>
      </c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s="42" customFormat="1" ht="30" customHeight="1">
      <c r="A28" s="36">
        <v>18</v>
      </c>
      <c r="B28" s="51" t="s">
        <v>48</v>
      </c>
      <c r="C28" s="38">
        <v>3170000</v>
      </c>
      <c r="D28" s="57" t="s">
        <v>30</v>
      </c>
      <c r="E28" s="36">
        <f t="shared" si="8"/>
        <v>21</v>
      </c>
      <c r="F28" s="36">
        <v>156</v>
      </c>
      <c r="G28" s="39">
        <v>6</v>
      </c>
      <c r="H28" s="40">
        <v>0</v>
      </c>
      <c r="I28" s="36"/>
      <c r="J28" s="36"/>
      <c r="K28" s="36"/>
      <c r="L28" s="36">
        <v>4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41">
        <f t="shared" si="3"/>
        <v>17</v>
      </c>
      <c r="Z28" s="41">
        <f>SUM((F28*0.01),(G28*1),(H28*3),(K28*1),(IF(O28&gt;0,50,0)),(IF(P28&gt;0,75,0)),(IF(Q28&gt;0,100,0)),(IF(S28&gt;0,50,0)),(IF(T28&gt;0,75,0)),(IF(U28&gt;0,90,0)),(X28*3))</f>
        <v>7.5600000000000005</v>
      </c>
      <c r="AA28" s="69">
        <f t="shared" si="5"/>
        <v>239652</v>
      </c>
      <c r="AB28" s="70">
        <f t="shared" si="6"/>
        <v>31700</v>
      </c>
      <c r="AC28" s="67">
        <f t="shared" si="7"/>
        <v>2898648</v>
      </c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s="35" customFormat="1" ht="30" customHeight="1">
      <c r="A29" s="28">
        <v>19</v>
      </c>
      <c r="B29" s="45" t="s">
        <v>49</v>
      </c>
      <c r="C29" s="30">
        <v>3170000</v>
      </c>
      <c r="D29" s="56" t="s">
        <v>30</v>
      </c>
      <c r="E29" s="28">
        <f t="shared" si="8"/>
        <v>21</v>
      </c>
      <c r="F29" s="28"/>
      <c r="G29" s="31"/>
      <c r="H29" s="32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33">
        <f t="shared" si="3"/>
        <v>21</v>
      </c>
      <c r="Z29" s="33">
        <f t="shared" si="9"/>
        <v>0</v>
      </c>
      <c r="AA29" s="61">
        <f t="shared" si="5"/>
        <v>0</v>
      </c>
      <c r="AB29" s="67">
        <f t="shared" si="6"/>
        <v>31700</v>
      </c>
      <c r="AC29" s="67">
        <f t="shared" si="7"/>
        <v>3138300</v>
      </c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s="42" customFormat="1" ht="30" customHeight="1">
      <c r="A30" s="36">
        <v>20</v>
      </c>
      <c r="B30" s="52" t="s">
        <v>50</v>
      </c>
      <c r="C30" s="38">
        <v>3170000</v>
      </c>
      <c r="D30" s="57" t="s">
        <v>30</v>
      </c>
      <c r="E30" s="36">
        <f t="shared" si="8"/>
        <v>21</v>
      </c>
      <c r="F30" s="36">
        <v>240</v>
      </c>
      <c r="G30" s="39">
        <v>6</v>
      </c>
      <c r="H30" s="40">
        <v>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41">
        <f t="shared" si="3"/>
        <v>20</v>
      </c>
      <c r="Z30" s="41">
        <f t="shared" si="9"/>
        <v>11.4</v>
      </c>
      <c r="AA30" s="69">
        <f t="shared" si="5"/>
        <v>361380</v>
      </c>
      <c r="AB30" s="70">
        <f t="shared" si="6"/>
        <v>31700</v>
      </c>
      <c r="AC30" s="67">
        <f t="shared" si="7"/>
        <v>2776920</v>
      </c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s="35" customFormat="1" ht="30" customHeight="1">
      <c r="A31" s="28">
        <v>21</v>
      </c>
      <c r="B31" s="48" t="s">
        <v>51</v>
      </c>
      <c r="C31" s="30">
        <v>3170000</v>
      </c>
      <c r="D31" s="56" t="s">
        <v>30</v>
      </c>
      <c r="E31" s="28">
        <f t="shared" si="8"/>
        <v>21</v>
      </c>
      <c r="F31" s="28">
        <v>396</v>
      </c>
      <c r="G31" s="31">
        <v>2</v>
      </c>
      <c r="H31" s="32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3">
        <f t="shared" si="3"/>
        <v>21</v>
      </c>
      <c r="Z31" s="33">
        <f t="shared" si="9"/>
        <v>5.96</v>
      </c>
      <c r="AA31" s="61">
        <f t="shared" si="5"/>
        <v>188932</v>
      </c>
      <c r="AB31" s="67">
        <f t="shared" si="6"/>
        <v>31700</v>
      </c>
      <c r="AC31" s="67">
        <f t="shared" si="7"/>
        <v>2949368</v>
      </c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s="42" customFormat="1" ht="30" customHeight="1">
      <c r="A32" s="36">
        <v>22</v>
      </c>
      <c r="B32" s="53" t="s">
        <v>52</v>
      </c>
      <c r="C32" s="38">
        <v>3170000</v>
      </c>
      <c r="D32" s="57" t="s">
        <v>30</v>
      </c>
      <c r="E32" s="36">
        <f t="shared" si="8"/>
        <v>21</v>
      </c>
      <c r="F32" s="36">
        <v>133</v>
      </c>
      <c r="G32" s="39">
        <v>2</v>
      </c>
      <c r="H32" s="40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41">
        <f t="shared" si="3"/>
        <v>21</v>
      </c>
      <c r="Z32" s="41">
        <f t="shared" si="9"/>
        <v>3.33</v>
      </c>
      <c r="AA32" s="69">
        <f t="shared" si="5"/>
        <v>105561</v>
      </c>
      <c r="AB32" s="70">
        <f t="shared" si="6"/>
        <v>31700</v>
      </c>
      <c r="AC32" s="67">
        <f t="shared" si="7"/>
        <v>3032739</v>
      </c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  <row r="33" spans="1:48" s="35" customFormat="1" ht="30" customHeight="1">
      <c r="A33" s="28">
        <v>23</v>
      </c>
      <c r="B33" s="46" t="s">
        <v>53</v>
      </c>
      <c r="C33" s="30">
        <v>3170000</v>
      </c>
      <c r="D33" s="56" t="s">
        <v>30</v>
      </c>
      <c r="E33" s="28">
        <f t="shared" si="8"/>
        <v>21</v>
      </c>
      <c r="F33" s="28">
        <v>305</v>
      </c>
      <c r="G33" s="31"/>
      <c r="H33" s="32">
        <v>2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33">
        <f t="shared" si="3"/>
        <v>19</v>
      </c>
      <c r="Z33" s="33">
        <f t="shared" si="9"/>
        <v>9.0500000000000007</v>
      </c>
      <c r="AA33" s="61">
        <f t="shared" si="5"/>
        <v>286885.00000000006</v>
      </c>
      <c r="AB33" s="67">
        <f t="shared" si="6"/>
        <v>31700</v>
      </c>
      <c r="AC33" s="67">
        <f t="shared" si="7"/>
        <v>2851415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</row>
    <row r="34" spans="1:48" s="42" customFormat="1" ht="30" customHeight="1">
      <c r="A34" s="36">
        <v>24</v>
      </c>
      <c r="B34" s="54" t="s">
        <v>54</v>
      </c>
      <c r="C34" s="38">
        <v>3170000</v>
      </c>
      <c r="D34" s="57" t="s">
        <v>30</v>
      </c>
      <c r="E34" s="36">
        <f t="shared" si="8"/>
        <v>21</v>
      </c>
      <c r="F34" s="36"/>
      <c r="G34" s="39">
        <v>4</v>
      </c>
      <c r="H34" s="40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41">
        <f t="shared" si="3"/>
        <v>21</v>
      </c>
      <c r="Z34" s="41">
        <f t="shared" si="9"/>
        <v>4</v>
      </c>
      <c r="AA34" s="69">
        <f t="shared" si="5"/>
        <v>126800</v>
      </c>
      <c r="AB34" s="70">
        <f t="shared" si="6"/>
        <v>31700</v>
      </c>
      <c r="AC34" s="67">
        <f t="shared" si="7"/>
        <v>3011500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</row>
    <row r="35" spans="1:48" s="35" customFormat="1" ht="30" customHeight="1">
      <c r="A35" s="28">
        <v>25</v>
      </c>
      <c r="B35" s="46" t="s">
        <v>55</v>
      </c>
      <c r="C35" s="30">
        <v>3170000</v>
      </c>
      <c r="D35" s="56" t="s">
        <v>30</v>
      </c>
      <c r="E35" s="28">
        <f t="shared" si="8"/>
        <v>21</v>
      </c>
      <c r="F35" s="28">
        <v>124</v>
      </c>
      <c r="G35" s="31">
        <v>4</v>
      </c>
      <c r="H35" s="32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33">
        <f t="shared" si="3"/>
        <v>21</v>
      </c>
      <c r="Z35" s="33">
        <f t="shared" si="9"/>
        <v>5.24</v>
      </c>
      <c r="AA35" s="61">
        <f t="shared" si="5"/>
        <v>166108</v>
      </c>
      <c r="AB35" s="67">
        <f t="shared" si="6"/>
        <v>31700</v>
      </c>
      <c r="AC35" s="67">
        <f t="shared" si="7"/>
        <v>2972192</v>
      </c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</row>
    <row r="36" spans="1:48" s="42" customFormat="1" ht="30" customHeight="1">
      <c r="A36" s="36">
        <v>26</v>
      </c>
      <c r="B36" s="55" t="s">
        <v>56</v>
      </c>
      <c r="C36" s="38">
        <v>3487000</v>
      </c>
      <c r="D36" s="57" t="s">
        <v>30</v>
      </c>
      <c r="E36" s="36">
        <f t="shared" si="8"/>
        <v>21</v>
      </c>
      <c r="F36" s="36"/>
      <c r="G36" s="39"/>
      <c r="H36" s="40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41">
        <f t="shared" si="3"/>
        <v>21</v>
      </c>
      <c r="Z36" s="41">
        <f t="shared" si="9"/>
        <v>0</v>
      </c>
      <c r="AA36" s="69">
        <f t="shared" si="5"/>
        <v>0</v>
      </c>
      <c r="AB36" s="70">
        <f t="shared" si="6"/>
        <v>34870</v>
      </c>
      <c r="AC36" s="67">
        <f t="shared" si="7"/>
        <v>3452130</v>
      </c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</row>
    <row r="37" spans="1:48" s="35" customFormat="1" ht="30" customHeight="1">
      <c r="A37" s="28">
        <v>27</v>
      </c>
      <c r="B37" s="49" t="s">
        <v>57</v>
      </c>
      <c r="C37" s="30">
        <v>3487000</v>
      </c>
      <c r="D37" s="56" t="s">
        <v>30</v>
      </c>
      <c r="E37" s="28">
        <f t="shared" si="8"/>
        <v>21</v>
      </c>
      <c r="F37" s="28"/>
      <c r="G37" s="31"/>
      <c r="H37" s="32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33">
        <f t="shared" si="3"/>
        <v>21</v>
      </c>
      <c r="Z37" s="33">
        <f t="shared" si="9"/>
        <v>0</v>
      </c>
      <c r="AA37" s="61">
        <f t="shared" si="5"/>
        <v>0</v>
      </c>
      <c r="AB37" s="67">
        <f t="shared" si="6"/>
        <v>34870</v>
      </c>
      <c r="AC37" s="67">
        <f t="shared" si="7"/>
        <v>3452130</v>
      </c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s="42" customFormat="1" ht="30" customHeight="1">
      <c r="A38" s="36">
        <v>28</v>
      </c>
      <c r="B38" s="55" t="s">
        <v>58</v>
      </c>
      <c r="C38" s="38">
        <v>3487000</v>
      </c>
      <c r="D38" s="57" t="s">
        <v>30</v>
      </c>
      <c r="E38" s="36">
        <f t="shared" si="8"/>
        <v>21</v>
      </c>
      <c r="F38" s="36"/>
      <c r="G38" s="39"/>
      <c r="H38" s="40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41">
        <f t="shared" si="3"/>
        <v>21</v>
      </c>
      <c r="Z38" s="41">
        <f t="shared" si="9"/>
        <v>0</v>
      </c>
      <c r="AA38" s="69">
        <f t="shared" si="5"/>
        <v>0</v>
      </c>
      <c r="AB38" s="70">
        <f t="shared" si="6"/>
        <v>34870</v>
      </c>
      <c r="AC38" s="67">
        <f t="shared" si="7"/>
        <v>3452130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s="35" customFormat="1" ht="30" customHeight="1">
      <c r="A39" s="28">
        <v>29</v>
      </c>
      <c r="B39" s="49" t="s">
        <v>59</v>
      </c>
      <c r="C39" s="30">
        <v>3487000</v>
      </c>
      <c r="D39" s="56" t="s">
        <v>30</v>
      </c>
      <c r="E39" s="28">
        <f t="shared" si="8"/>
        <v>21</v>
      </c>
      <c r="F39" s="28"/>
      <c r="G39" s="31"/>
      <c r="H39" s="32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33">
        <f t="shared" si="3"/>
        <v>21</v>
      </c>
      <c r="Z39" s="33">
        <f t="shared" si="9"/>
        <v>0</v>
      </c>
      <c r="AA39" s="61">
        <f t="shared" si="5"/>
        <v>0</v>
      </c>
      <c r="AB39" s="67">
        <f t="shared" si="6"/>
        <v>34870</v>
      </c>
      <c r="AC39" s="67">
        <f t="shared" si="7"/>
        <v>3452130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</row>
    <row r="40" spans="1:48" s="42" customFormat="1" ht="30" customHeight="1">
      <c r="A40" s="36">
        <v>30</v>
      </c>
      <c r="B40" s="55" t="s">
        <v>60</v>
      </c>
      <c r="C40" s="38">
        <v>3487000</v>
      </c>
      <c r="D40" s="57" t="s">
        <v>30</v>
      </c>
      <c r="E40" s="36">
        <f t="shared" si="8"/>
        <v>21</v>
      </c>
      <c r="F40" s="36"/>
      <c r="G40" s="39"/>
      <c r="H40" s="40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41">
        <f t="shared" si="3"/>
        <v>21</v>
      </c>
      <c r="Z40" s="41">
        <f t="shared" si="9"/>
        <v>0</v>
      </c>
      <c r="AA40" s="69">
        <f t="shared" si="5"/>
        <v>0</v>
      </c>
      <c r="AB40" s="70">
        <f t="shared" si="6"/>
        <v>34870</v>
      </c>
      <c r="AC40" s="67">
        <f t="shared" si="7"/>
        <v>3452130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1:48" s="35" customFormat="1" ht="30" customHeight="1">
      <c r="A41" s="28">
        <v>31</v>
      </c>
      <c r="B41" s="49" t="s">
        <v>61</v>
      </c>
      <c r="C41" s="30">
        <v>3487000</v>
      </c>
      <c r="D41" s="56" t="s">
        <v>30</v>
      </c>
      <c r="E41" s="28">
        <f t="shared" si="8"/>
        <v>21</v>
      </c>
      <c r="F41" s="28"/>
      <c r="G41" s="31"/>
      <c r="H41" s="32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33">
        <f t="shared" si="3"/>
        <v>21</v>
      </c>
      <c r="Z41" s="33">
        <f t="shared" si="9"/>
        <v>0</v>
      </c>
      <c r="AA41" s="61">
        <f t="shared" si="5"/>
        <v>0</v>
      </c>
      <c r="AB41" s="67">
        <f t="shared" si="6"/>
        <v>34870</v>
      </c>
      <c r="AC41" s="67">
        <f t="shared" si="7"/>
        <v>3452130</v>
      </c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</row>
    <row r="42" spans="1:48" s="22" customFormat="1" ht="14.25" customHeight="1">
      <c r="A42" s="23"/>
      <c r="B42" s="24"/>
      <c r="C42" s="25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62"/>
      <c r="AB42"/>
      <c r="AC42" s="72">
        <f>SUM(AC11:AC41)</f>
        <v>96059559</v>
      </c>
    </row>
    <row r="43" spans="1:48" s="22" customFormat="1" ht="14.25" customHeight="1">
      <c r="A43" s="23"/>
      <c r="B43" s="24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62"/>
      <c r="AB43"/>
      <c r="AC43" s="72"/>
    </row>
    <row r="44" spans="1:48" ht="14.25" customHeight="1">
      <c r="A44" s="15"/>
      <c r="B44" s="14"/>
      <c r="C44" s="16"/>
      <c r="D44" s="1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17" t="s">
        <v>65</v>
      </c>
    </row>
    <row r="45" spans="1:48" ht="16" customHeight="1">
      <c r="A45" s="15"/>
      <c r="B45" s="14"/>
      <c r="C45" s="16"/>
      <c r="D45" s="1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17" t="s">
        <v>66</v>
      </c>
    </row>
    <row r="46" spans="1:48" ht="16" customHeight="1">
      <c r="A46" s="15"/>
      <c r="B46" s="14"/>
      <c r="C46" s="16"/>
      <c r="D46" s="1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17"/>
    </row>
    <row r="47" spans="1:48" ht="16" customHeight="1">
      <c r="A47" s="15"/>
      <c r="B47" s="14"/>
      <c r="C47" s="16"/>
      <c r="D47" s="1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/>
    </row>
    <row r="48" spans="1:48" ht="16" customHeight="1">
      <c r="AA48"/>
    </row>
    <row r="49" spans="27:27" ht="16" customHeight="1">
      <c r="AA49"/>
    </row>
    <row r="50" spans="27:27" ht="16" customHeight="1">
      <c r="AA50" s="7" t="s">
        <v>67</v>
      </c>
    </row>
    <row r="51" spans="27:27" ht="16" customHeight="1">
      <c r="AA51" s="7" t="s">
        <v>68</v>
      </c>
    </row>
    <row r="52" spans="27:27" ht="16" customHeight="1"/>
    <row r="53" spans="27:27" ht="16" customHeight="1"/>
    <row r="54" spans="27:27" ht="14.25" customHeight="1"/>
    <row r="55" spans="27:27" ht="14.25" customHeight="1"/>
    <row r="56" spans="27:27" ht="14.25" customHeight="1"/>
    <row r="57" spans="27:27" ht="14.25" customHeight="1"/>
    <row r="58" spans="27:27" ht="14.25" customHeight="1"/>
    <row r="59" spans="27:27" ht="14.25" customHeight="1"/>
    <row r="60" spans="27:27" ht="14.25" customHeight="1"/>
    <row r="61" spans="27:27" ht="14.25" customHeight="1"/>
    <row r="62" spans="27:27" ht="14.25" customHeight="1"/>
    <row r="63" spans="27:27" ht="14.25" customHeight="1"/>
    <row r="64" spans="27:27" ht="14.25" customHeight="1"/>
    <row r="65" spans="1:2" ht="14.25" customHeight="1"/>
    <row r="66" spans="1:2" ht="14.25" customHeight="1"/>
    <row r="67" spans="1:2" ht="14.25" customHeight="1"/>
    <row r="68" spans="1:2" ht="14.25" customHeight="1"/>
    <row r="69" spans="1:2" ht="14.25" customHeight="1"/>
    <row r="70" spans="1:2" ht="14.25" customHeight="1">
      <c r="A70" s="15"/>
    </row>
    <row r="71" spans="1:2" ht="14.25" customHeight="1">
      <c r="A71" s="15"/>
    </row>
    <row r="72" spans="1:2" ht="14.25" customHeight="1">
      <c r="A72" s="15"/>
    </row>
    <row r="73" spans="1:2" ht="14.25" customHeight="1">
      <c r="A73" s="15"/>
    </row>
    <row r="74" spans="1:2" ht="14.25" customHeight="1">
      <c r="A74" s="15"/>
    </row>
    <row r="75" spans="1:2" ht="14.25" customHeight="1">
      <c r="A75" s="15"/>
    </row>
    <row r="76" spans="1:2" ht="14.25" customHeight="1">
      <c r="A76" s="15"/>
    </row>
    <row r="77" spans="1:2" ht="14.25" customHeight="1">
      <c r="A77" s="15"/>
    </row>
    <row r="78" spans="1:2" ht="14.25" customHeight="1">
      <c r="A78" s="15"/>
    </row>
    <row r="79" spans="1:2" ht="14.25" customHeight="1"/>
    <row r="80" spans="1:2" ht="14.25" customHeight="1">
      <c r="B80" s="6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</sheetData>
  <mergeCells count="31">
    <mergeCell ref="A5:A6"/>
    <mergeCell ref="B5:B6"/>
    <mergeCell ref="C5:C6"/>
    <mergeCell ref="E5:E6"/>
    <mergeCell ref="F5:F6"/>
    <mergeCell ref="G5:G6"/>
    <mergeCell ref="D5:D6"/>
    <mergeCell ref="O5:O6"/>
    <mergeCell ref="P5:P6"/>
    <mergeCell ref="Q5:Q6"/>
    <mergeCell ref="H5:H6"/>
    <mergeCell ref="I5:I6"/>
    <mergeCell ref="J5:J6"/>
    <mergeCell ref="K5:K6"/>
    <mergeCell ref="L5:L6"/>
    <mergeCell ref="B1:AC1"/>
    <mergeCell ref="B2:AC2"/>
    <mergeCell ref="Z5:Z6"/>
    <mergeCell ref="AA5:AA6"/>
    <mergeCell ref="AB5:AB6"/>
    <mergeCell ref="AC5:AC6"/>
    <mergeCell ref="W5:W6"/>
    <mergeCell ref="X5:X6"/>
    <mergeCell ref="Y5:Y6"/>
    <mergeCell ref="R5:R6"/>
    <mergeCell ref="S5:S6"/>
    <mergeCell ref="T5:T6"/>
    <mergeCell ref="U5:U6"/>
    <mergeCell ref="V5:V6"/>
    <mergeCell ref="M5:M6"/>
    <mergeCell ref="N5:N6"/>
  </mergeCells>
  <printOptions verticalCentered="1"/>
  <pageMargins left="0.5" right="1.75" top="0.90551181102362199" bottom="0.98425196850393704" header="0" footer="0"/>
  <pageSetup paperSize="5" scale="67" orientation="landscape" r:id="rId1"/>
  <rowBreaks count="1" manualBreakCount="1">
    <brk id="55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96"/>
  <sheetViews>
    <sheetView tabSelected="1" workbookViewId="0">
      <selection activeCell="N12" sqref="N12"/>
    </sheetView>
  </sheetViews>
  <sheetFormatPr baseColWidth="10" defaultColWidth="14.5" defaultRowHeight="15" customHeight="1"/>
  <cols>
    <col min="1" max="1" width="3.6640625" customWidth="1"/>
    <col min="2" max="2" width="25.33203125" customWidth="1"/>
    <col min="3" max="4" width="17" customWidth="1"/>
    <col min="5" max="5" width="6.5" customWidth="1"/>
    <col min="6" max="6" width="10.5" customWidth="1"/>
    <col min="7" max="7" width="8" customWidth="1"/>
    <col min="8" max="8" width="5.33203125" customWidth="1"/>
    <col min="9" max="9" width="6.33203125" customWidth="1"/>
    <col min="10" max="11" width="0" hidden="1" customWidth="1"/>
    <col min="12" max="12" width="7.1640625" customWidth="1"/>
    <col min="13" max="13" width="0" hidden="1" customWidth="1"/>
    <col min="14" max="14" width="10.33203125" customWidth="1"/>
    <col min="15" max="22" width="0" hidden="1" customWidth="1"/>
    <col min="23" max="23" width="5.83203125" customWidth="1"/>
    <col min="24" max="24" width="0" hidden="1" customWidth="1"/>
    <col min="25" max="25" width="8.33203125" customWidth="1"/>
    <col min="26" max="26" width="7.33203125" customWidth="1"/>
    <col min="27" max="27" width="16.6640625" customWidth="1"/>
    <col min="28" max="28" width="18.6640625" customWidth="1"/>
    <col min="29" max="29" width="13" bestFit="1" customWidth="1"/>
    <col min="30" max="30" width="20.83203125" customWidth="1"/>
  </cols>
  <sheetData>
    <row r="1" spans="1:30" ht="14.25" customHeight="1">
      <c r="A1" s="1"/>
      <c r="B1" s="73" t="s">
        <v>71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14.25" customHeight="1">
      <c r="A2" s="19"/>
      <c r="B2" s="74" t="s">
        <v>70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ht="14.25" customHeight="1">
      <c r="A3" s="20"/>
      <c r="B3" s="7"/>
      <c r="AA3" s="58"/>
    </row>
    <row r="4" spans="1:30" ht="14.25" customHeight="1">
      <c r="A4" s="8">
        <v>1</v>
      </c>
      <c r="B4" s="8">
        <v>2</v>
      </c>
      <c r="C4" s="9">
        <v>6</v>
      </c>
      <c r="D4" s="9">
        <v>7</v>
      </c>
      <c r="E4" s="10">
        <v>8</v>
      </c>
      <c r="F4" s="11">
        <v>9</v>
      </c>
      <c r="G4" s="12">
        <v>10</v>
      </c>
      <c r="H4" s="12">
        <v>11</v>
      </c>
      <c r="I4" s="12">
        <v>12</v>
      </c>
      <c r="J4" s="12">
        <v>13</v>
      </c>
      <c r="K4" s="12">
        <v>14</v>
      </c>
      <c r="L4" s="12">
        <v>15</v>
      </c>
      <c r="M4" s="12">
        <v>16</v>
      </c>
      <c r="N4" s="12">
        <v>17</v>
      </c>
      <c r="O4" s="12">
        <v>18</v>
      </c>
      <c r="P4" s="12">
        <v>19</v>
      </c>
      <c r="Q4" s="12">
        <v>20</v>
      </c>
      <c r="R4" s="12">
        <v>21</v>
      </c>
      <c r="S4" s="12">
        <v>22</v>
      </c>
      <c r="T4" s="12">
        <v>23</v>
      </c>
      <c r="U4" s="12">
        <v>24</v>
      </c>
      <c r="V4" s="12">
        <v>25</v>
      </c>
      <c r="W4" s="12">
        <v>26</v>
      </c>
      <c r="X4" s="12">
        <v>27</v>
      </c>
      <c r="Y4" s="13">
        <v>28</v>
      </c>
      <c r="Z4" s="13">
        <v>29</v>
      </c>
      <c r="AA4" s="59">
        <v>30</v>
      </c>
      <c r="AB4" s="13">
        <v>31</v>
      </c>
      <c r="AC4" s="64">
        <v>32</v>
      </c>
      <c r="AD4" s="64">
        <v>33</v>
      </c>
    </row>
    <row r="5" spans="1:30" ht="14.25" customHeight="1">
      <c r="A5" s="75" t="s">
        <v>0</v>
      </c>
      <c r="B5" s="82" t="s">
        <v>1</v>
      </c>
      <c r="C5" s="75" t="s">
        <v>69</v>
      </c>
      <c r="D5" s="75" t="s">
        <v>2</v>
      </c>
      <c r="E5" s="75" t="s">
        <v>3</v>
      </c>
      <c r="F5" s="75" t="s">
        <v>4</v>
      </c>
      <c r="G5" s="75" t="s">
        <v>5</v>
      </c>
      <c r="H5" s="75" t="s">
        <v>6</v>
      </c>
      <c r="I5" s="75" t="s">
        <v>7</v>
      </c>
      <c r="J5" s="75" t="s">
        <v>8</v>
      </c>
      <c r="K5" s="75" t="s">
        <v>9</v>
      </c>
      <c r="L5" s="75" t="s">
        <v>10</v>
      </c>
      <c r="M5" s="75" t="s">
        <v>11</v>
      </c>
      <c r="N5" s="75" t="s">
        <v>12</v>
      </c>
      <c r="O5" s="75" t="s">
        <v>13</v>
      </c>
      <c r="P5" s="75" t="s">
        <v>14</v>
      </c>
      <c r="Q5" s="75" t="s">
        <v>15</v>
      </c>
      <c r="R5" s="75" t="s">
        <v>16</v>
      </c>
      <c r="S5" s="75" t="s">
        <v>17</v>
      </c>
      <c r="T5" s="75" t="s">
        <v>18</v>
      </c>
      <c r="U5" s="75" t="s">
        <v>19</v>
      </c>
      <c r="V5" s="75" t="s">
        <v>20</v>
      </c>
      <c r="W5" s="75" t="s">
        <v>21</v>
      </c>
      <c r="X5" s="75" t="s">
        <v>22</v>
      </c>
      <c r="Y5" s="75" t="s">
        <v>23</v>
      </c>
      <c r="Z5" s="75" t="s">
        <v>24</v>
      </c>
      <c r="AA5" s="77" t="s">
        <v>32</v>
      </c>
      <c r="AB5" s="83" t="s">
        <v>25</v>
      </c>
      <c r="AC5" s="79" t="s">
        <v>63</v>
      </c>
      <c r="AD5" s="79" t="s">
        <v>64</v>
      </c>
    </row>
    <row r="6" spans="1:30" ht="14.25" customHeight="1">
      <c r="A6" s="81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8"/>
      <c r="AB6" s="84"/>
      <c r="AC6" s="80"/>
      <c r="AD6" s="80"/>
    </row>
    <row r="7" spans="1:30" ht="24" customHeight="1">
      <c r="A7" s="28">
        <v>1</v>
      </c>
      <c r="B7" s="29" t="s">
        <v>31</v>
      </c>
      <c r="C7" s="30">
        <v>3170000</v>
      </c>
      <c r="D7" s="56" t="s">
        <v>30</v>
      </c>
      <c r="E7" s="28">
        <v>15</v>
      </c>
      <c r="F7" s="28"/>
      <c r="G7" s="31"/>
      <c r="H7" s="32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33">
        <f>E7-(SUM(H7:W7))</f>
        <v>15</v>
      </c>
      <c r="Z7" s="33">
        <f>SUM((F7*0.01),(G7*2),(H7*3),(K7*1),(IF(O7&gt;0,50,0)),(IF(P7&gt;0,75,0)),(IF(Q7&gt;0,100,0)),(IF(S7&gt;0,50,0)),(IF(T7&gt;0,75,0)),(IF(U7&gt;0,90,0)),(X7*3))</f>
        <v>0</v>
      </c>
      <c r="AA7" s="61">
        <f>C7*Z7/100</f>
        <v>0</v>
      </c>
      <c r="AB7" s="34">
        <f>C7-AA7</f>
        <v>3170000</v>
      </c>
      <c r="AC7" s="66">
        <f>C7*1%</f>
        <v>31700</v>
      </c>
      <c r="AD7" s="67">
        <f>AB7-AC7</f>
        <v>3138300</v>
      </c>
    </row>
    <row r="8" spans="1:30" ht="24" customHeight="1">
      <c r="A8" s="36">
        <v>2</v>
      </c>
      <c r="B8" s="37" t="s">
        <v>33</v>
      </c>
      <c r="C8" s="30">
        <v>3170000</v>
      </c>
      <c r="D8" s="56" t="s">
        <v>30</v>
      </c>
      <c r="E8" s="36">
        <v>15</v>
      </c>
      <c r="F8" s="36"/>
      <c r="G8" s="39"/>
      <c r="H8" s="40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3">
        <f t="shared" ref="Y8:Y37" si="0">E8-(SUM(H8:W8))</f>
        <v>15</v>
      </c>
      <c r="Z8" s="41">
        <f t="shared" ref="Z8:Z20" si="1">SUM((F8*0.01),(G8*1),(H8*3),(K8*1),(IF(O8&gt;0,50,0)),(IF(P8&gt;0,75,0)),(IF(Q8&gt;0,100,0)),(IF(S8&gt;0,50,0)),(IF(T8&gt;0,75,0)),(IF(U8&gt;0,90,0)),(X8*3))</f>
        <v>0</v>
      </c>
      <c r="AA8" s="61">
        <f t="shared" ref="AA8:AA37" si="2">C8*Z8/100</f>
        <v>0</v>
      </c>
      <c r="AB8" s="34">
        <f t="shared" ref="AB8:AB37" si="3">C8-AA8</f>
        <v>3170000</v>
      </c>
      <c r="AC8" s="66">
        <f t="shared" ref="AC8:AC37" si="4">C8*1%</f>
        <v>31700</v>
      </c>
      <c r="AD8" s="67">
        <f t="shared" ref="AD8:AD37" si="5">AB8-AC8</f>
        <v>3138300</v>
      </c>
    </row>
    <row r="9" spans="1:30" ht="24" customHeight="1">
      <c r="A9" s="28">
        <v>3</v>
      </c>
      <c r="B9" s="43" t="s">
        <v>34</v>
      </c>
      <c r="C9" s="30">
        <v>3170000</v>
      </c>
      <c r="D9" s="56" t="s">
        <v>30</v>
      </c>
      <c r="E9" s="28">
        <v>15</v>
      </c>
      <c r="F9" s="28"/>
      <c r="G9" s="31"/>
      <c r="H9" s="32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3">
        <f t="shared" si="0"/>
        <v>15</v>
      </c>
      <c r="Z9" s="33">
        <f t="shared" si="1"/>
        <v>0</v>
      </c>
      <c r="AA9" s="61">
        <f t="shared" si="2"/>
        <v>0</v>
      </c>
      <c r="AB9" s="34">
        <f t="shared" si="3"/>
        <v>3170000</v>
      </c>
      <c r="AC9" s="66">
        <f t="shared" si="4"/>
        <v>31700</v>
      </c>
      <c r="AD9" s="67">
        <f t="shared" si="5"/>
        <v>3138300</v>
      </c>
    </row>
    <row r="10" spans="1:30" ht="24" customHeight="1">
      <c r="A10" s="36">
        <v>4</v>
      </c>
      <c r="B10" s="50" t="s">
        <v>35</v>
      </c>
      <c r="C10" s="30">
        <v>3170000</v>
      </c>
      <c r="D10" s="56" t="s">
        <v>30</v>
      </c>
      <c r="E10" s="36">
        <v>15</v>
      </c>
      <c r="F10" s="36"/>
      <c r="G10" s="39"/>
      <c r="H10" s="40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3">
        <f t="shared" si="0"/>
        <v>15</v>
      </c>
      <c r="Z10" s="41">
        <f t="shared" si="1"/>
        <v>0</v>
      </c>
      <c r="AA10" s="61">
        <f t="shared" si="2"/>
        <v>0</v>
      </c>
      <c r="AB10" s="34">
        <f t="shared" si="3"/>
        <v>3170000</v>
      </c>
      <c r="AC10" s="66">
        <f t="shared" si="4"/>
        <v>31700</v>
      </c>
      <c r="AD10" s="67">
        <f t="shared" si="5"/>
        <v>3138300</v>
      </c>
    </row>
    <row r="11" spans="1:30" ht="24" customHeight="1">
      <c r="A11" s="28">
        <v>5</v>
      </c>
      <c r="B11" s="44" t="s">
        <v>36</v>
      </c>
      <c r="C11" s="30">
        <v>3170000</v>
      </c>
      <c r="D11" s="56" t="s">
        <v>30</v>
      </c>
      <c r="E11" s="28">
        <f t="shared" ref="E9:E37" si="6">E10</f>
        <v>15</v>
      </c>
      <c r="F11" s="28"/>
      <c r="G11" s="31"/>
      <c r="H11" s="32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33">
        <f t="shared" si="0"/>
        <v>15</v>
      </c>
      <c r="Z11" s="33">
        <f t="shared" si="1"/>
        <v>0</v>
      </c>
      <c r="AA11" s="61">
        <f t="shared" si="2"/>
        <v>0</v>
      </c>
      <c r="AB11" s="34">
        <f t="shared" si="3"/>
        <v>3170000</v>
      </c>
      <c r="AC11" s="66">
        <f t="shared" si="4"/>
        <v>31700</v>
      </c>
      <c r="AD11" s="67">
        <f t="shared" si="5"/>
        <v>3138300</v>
      </c>
    </row>
    <row r="12" spans="1:30" ht="24" customHeight="1">
      <c r="A12" s="36">
        <v>6</v>
      </c>
      <c r="B12" s="51" t="s">
        <v>37</v>
      </c>
      <c r="C12" s="30">
        <v>3170000</v>
      </c>
      <c r="D12" s="56" t="s">
        <v>30</v>
      </c>
      <c r="E12" s="36">
        <f t="shared" si="6"/>
        <v>15</v>
      </c>
      <c r="F12" s="36"/>
      <c r="G12" s="39"/>
      <c r="H12" s="40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3">
        <f t="shared" si="0"/>
        <v>15</v>
      </c>
      <c r="Z12" s="41">
        <f t="shared" si="1"/>
        <v>0</v>
      </c>
      <c r="AA12" s="61">
        <f t="shared" si="2"/>
        <v>0</v>
      </c>
      <c r="AB12" s="34">
        <f t="shared" si="3"/>
        <v>3170000</v>
      </c>
      <c r="AC12" s="66">
        <f t="shared" si="4"/>
        <v>31700</v>
      </c>
      <c r="AD12" s="67">
        <f t="shared" si="5"/>
        <v>3138300</v>
      </c>
    </row>
    <row r="13" spans="1:30" ht="24" customHeight="1">
      <c r="A13" s="28">
        <v>7</v>
      </c>
      <c r="B13" s="45" t="s">
        <v>38</v>
      </c>
      <c r="C13" s="30">
        <v>3170000</v>
      </c>
      <c r="D13" s="56" t="s">
        <v>30</v>
      </c>
      <c r="E13" s="28">
        <f t="shared" si="6"/>
        <v>15</v>
      </c>
      <c r="F13" s="28"/>
      <c r="G13" s="31"/>
      <c r="H13" s="32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3">
        <f t="shared" si="0"/>
        <v>15</v>
      </c>
      <c r="Z13" s="33">
        <f t="shared" si="1"/>
        <v>0</v>
      </c>
      <c r="AA13" s="61">
        <f t="shared" si="2"/>
        <v>0</v>
      </c>
      <c r="AB13" s="34">
        <f t="shared" si="3"/>
        <v>3170000</v>
      </c>
      <c r="AC13" s="66">
        <f t="shared" si="4"/>
        <v>31700</v>
      </c>
      <c r="AD13" s="67">
        <f t="shared" si="5"/>
        <v>3138300</v>
      </c>
    </row>
    <row r="14" spans="1:30" ht="24" customHeight="1">
      <c r="A14" s="36">
        <v>8</v>
      </c>
      <c r="B14" s="51" t="s">
        <v>39</v>
      </c>
      <c r="C14" s="30">
        <v>3170000</v>
      </c>
      <c r="D14" s="56" t="s">
        <v>30</v>
      </c>
      <c r="E14" s="36">
        <f t="shared" si="6"/>
        <v>15</v>
      </c>
      <c r="F14" s="36"/>
      <c r="G14" s="39"/>
      <c r="H14" s="40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3">
        <f t="shared" si="0"/>
        <v>15</v>
      </c>
      <c r="Z14" s="41">
        <f t="shared" si="1"/>
        <v>0</v>
      </c>
      <c r="AA14" s="61">
        <f t="shared" si="2"/>
        <v>0</v>
      </c>
      <c r="AB14" s="34">
        <f t="shared" si="3"/>
        <v>3170000</v>
      </c>
      <c r="AC14" s="66">
        <f t="shared" si="4"/>
        <v>31700</v>
      </c>
      <c r="AD14" s="67">
        <f t="shared" si="5"/>
        <v>3138300</v>
      </c>
    </row>
    <row r="15" spans="1:30" ht="24" customHeight="1">
      <c r="A15" s="28">
        <v>9</v>
      </c>
      <c r="B15" s="45" t="s">
        <v>40</v>
      </c>
      <c r="C15" s="30">
        <v>3170000</v>
      </c>
      <c r="D15" s="56" t="s">
        <v>30</v>
      </c>
      <c r="E15" s="28">
        <f t="shared" si="6"/>
        <v>15</v>
      </c>
      <c r="F15" s="28"/>
      <c r="G15" s="31"/>
      <c r="H15" s="32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3">
        <f t="shared" si="0"/>
        <v>15</v>
      </c>
      <c r="Z15" s="33">
        <f t="shared" si="1"/>
        <v>0</v>
      </c>
      <c r="AA15" s="61">
        <f t="shared" si="2"/>
        <v>0</v>
      </c>
      <c r="AB15" s="34">
        <f t="shared" si="3"/>
        <v>3170000</v>
      </c>
      <c r="AC15" s="66">
        <f t="shared" si="4"/>
        <v>31700</v>
      </c>
      <c r="AD15" s="67">
        <f t="shared" si="5"/>
        <v>3138300</v>
      </c>
    </row>
    <row r="16" spans="1:30" ht="24" customHeight="1">
      <c r="A16" s="36">
        <v>10</v>
      </c>
      <c r="B16" s="51" t="s">
        <v>41</v>
      </c>
      <c r="C16" s="30">
        <v>3170000</v>
      </c>
      <c r="D16" s="56" t="s">
        <v>30</v>
      </c>
      <c r="E16" s="36">
        <f t="shared" si="6"/>
        <v>15</v>
      </c>
      <c r="F16" s="36"/>
      <c r="G16" s="39"/>
      <c r="H16" s="40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3">
        <f t="shared" si="0"/>
        <v>15</v>
      </c>
      <c r="Z16" s="41">
        <f t="shared" si="1"/>
        <v>0</v>
      </c>
      <c r="AA16" s="61">
        <f t="shared" si="2"/>
        <v>0</v>
      </c>
      <c r="AB16" s="34">
        <f t="shared" si="3"/>
        <v>3170000</v>
      </c>
      <c r="AC16" s="66">
        <f t="shared" si="4"/>
        <v>31700</v>
      </c>
      <c r="AD16" s="67">
        <f t="shared" si="5"/>
        <v>3138300</v>
      </c>
    </row>
    <row r="17" spans="1:30" ht="24" customHeight="1">
      <c r="A17" s="28">
        <v>11</v>
      </c>
      <c r="B17" s="45" t="s">
        <v>42</v>
      </c>
      <c r="C17" s="30">
        <v>3170000</v>
      </c>
      <c r="D17" s="56" t="s">
        <v>30</v>
      </c>
      <c r="E17" s="28">
        <f t="shared" si="6"/>
        <v>15</v>
      </c>
      <c r="F17" s="28"/>
      <c r="G17" s="31"/>
      <c r="H17" s="3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33">
        <f t="shared" si="0"/>
        <v>15</v>
      </c>
      <c r="Z17" s="41">
        <f t="shared" si="1"/>
        <v>0</v>
      </c>
      <c r="AA17" s="61">
        <f>C17*Z17/100</f>
        <v>0</v>
      </c>
      <c r="AB17" s="34">
        <f t="shared" si="3"/>
        <v>3170000</v>
      </c>
      <c r="AC17" s="66">
        <f t="shared" si="4"/>
        <v>31700</v>
      </c>
      <c r="AD17" s="67">
        <f t="shared" si="5"/>
        <v>3138300</v>
      </c>
    </row>
    <row r="18" spans="1:30" ht="24" customHeight="1">
      <c r="A18" s="36">
        <v>12</v>
      </c>
      <c r="B18" s="52" t="s">
        <v>43</v>
      </c>
      <c r="C18" s="30">
        <v>3170000</v>
      </c>
      <c r="D18" s="56" t="s">
        <v>30</v>
      </c>
      <c r="E18" s="36">
        <f t="shared" si="6"/>
        <v>15</v>
      </c>
      <c r="F18" s="36"/>
      <c r="G18" s="39"/>
      <c r="H18" s="40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3">
        <f t="shared" si="0"/>
        <v>15</v>
      </c>
      <c r="Z18" s="41">
        <f t="shared" si="1"/>
        <v>0</v>
      </c>
      <c r="AA18" s="61">
        <f t="shared" si="2"/>
        <v>0</v>
      </c>
      <c r="AB18" s="34">
        <f t="shared" si="3"/>
        <v>3170000</v>
      </c>
      <c r="AC18" s="66">
        <f t="shared" si="4"/>
        <v>31700</v>
      </c>
      <c r="AD18" s="67">
        <f t="shared" si="5"/>
        <v>3138300</v>
      </c>
    </row>
    <row r="19" spans="1:30" ht="24" customHeight="1">
      <c r="A19" s="28">
        <v>13</v>
      </c>
      <c r="B19" s="46" t="s">
        <v>44</v>
      </c>
      <c r="C19" s="30">
        <v>3170000</v>
      </c>
      <c r="D19" s="56" t="s">
        <v>30</v>
      </c>
      <c r="E19" s="28">
        <f t="shared" si="6"/>
        <v>15</v>
      </c>
      <c r="F19" s="28"/>
      <c r="G19" s="31"/>
      <c r="H19" s="32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3">
        <f t="shared" si="0"/>
        <v>15</v>
      </c>
      <c r="Z19" s="33">
        <f t="shared" si="1"/>
        <v>0</v>
      </c>
      <c r="AA19" s="61">
        <f t="shared" si="2"/>
        <v>0</v>
      </c>
      <c r="AB19" s="34">
        <f t="shared" si="3"/>
        <v>3170000</v>
      </c>
      <c r="AC19" s="66">
        <f t="shared" si="4"/>
        <v>31700</v>
      </c>
      <c r="AD19" s="67">
        <f t="shared" si="5"/>
        <v>3138300</v>
      </c>
    </row>
    <row r="20" spans="1:30" ht="24" customHeight="1">
      <c r="A20" s="36">
        <v>14</v>
      </c>
      <c r="B20" s="53" t="s">
        <v>45</v>
      </c>
      <c r="C20" s="30">
        <v>3480000</v>
      </c>
      <c r="D20" s="56" t="s">
        <v>30</v>
      </c>
      <c r="E20" s="36">
        <f t="shared" si="6"/>
        <v>15</v>
      </c>
      <c r="F20" s="36"/>
      <c r="G20" s="39"/>
      <c r="H20" s="40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3">
        <f t="shared" si="0"/>
        <v>15</v>
      </c>
      <c r="Z20" s="41">
        <f t="shared" si="1"/>
        <v>0</v>
      </c>
      <c r="AA20" s="61">
        <f t="shared" si="2"/>
        <v>0</v>
      </c>
      <c r="AB20" s="34">
        <f t="shared" si="3"/>
        <v>3480000</v>
      </c>
      <c r="AC20" s="66">
        <f t="shared" si="4"/>
        <v>34800</v>
      </c>
      <c r="AD20" s="67">
        <f t="shared" si="5"/>
        <v>3445200</v>
      </c>
    </row>
    <row r="21" spans="1:30" ht="24" customHeight="1">
      <c r="A21" s="28">
        <v>15</v>
      </c>
      <c r="B21" s="45" t="s">
        <v>46</v>
      </c>
      <c r="C21" s="30">
        <v>3170000</v>
      </c>
      <c r="D21" s="56" t="s">
        <v>30</v>
      </c>
      <c r="E21" s="28">
        <f t="shared" si="6"/>
        <v>15</v>
      </c>
      <c r="F21" s="28"/>
      <c r="G21" s="31"/>
      <c r="H21" s="32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3">
        <f t="shared" si="0"/>
        <v>15</v>
      </c>
      <c r="Z21" s="33">
        <f>SUM((F21*0.01),(G21*1),(H21*3),(W21*3),(K21*1),(IF(O21&gt;0,50,0)),(IF(P21&gt;0,75,0)),(IF(Q21&gt;0,100,0)),(IF(S21&gt;0,50,0)),(IF(T21&gt;0,75,0)),(IF(U21&gt;0,90,0)),(X21*3))</f>
        <v>0</v>
      </c>
      <c r="AA21" s="61">
        <f t="shared" si="2"/>
        <v>0</v>
      </c>
      <c r="AB21" s="34">
        <f t="shared" si="3"/>
        <v>3170000</v>
      </c>
      <c r="AC21" s="66">
        <f t="shared" si="4"/>
        <v>31700</v>
      </c>
      <c r="AD21" s="67">
        <f t="shared" si="5"/>
        <v>3138300</v>
      </c>
    </row>
    <row r="22" spans="1:30" ht="24" customHeight="1">
      <c r="A22" s="36">
        <v>16</v>
      </c>
      <c r="B22" s="51" t="s">
        <v>47</v>
      </c>
      <c r="C22" s="30">
        <v>3170000</v>
      </c>
      <c r="D22" s="56" t="s">
        <v>30</v>
      </c>
      <c r="E22" s="36">
        <f t="shared" si="6"/>
        <v>15</v>
      </c>
      <c r="F22" s="36"/>
      <c r="G22" s="39"/>
      <c r="H22" s="40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3">
        <f t="shared" si="0"/>
        <v>15</v>
      </c>
      <c r="Z22" s="41">
        <f>SUM((F22*0.01),(G22*1),(H22*3),(W22*3),(K22*1),(IF(O22&gt;0,50,0)),(IF(P22&gt;0,75,0)),(IF(Q22&gt;0,100,0)),(IF(S22&gt;0,50,0)),(IF(T22&gt;0,75,0)),(IF(U22&gt;0,90,0)),(X22*3))</f>
        <v>0</v>
      </c>
      <c r="AA22" s="61">
        <f t="shared" si="2"/>
        <v>0</v>
      </c>
      <c r="AB22" s="34">
        <f t="shared" si="3"/>
        <v>3170000</v>
      </c>
      <c r="AC22" s="66">
        <f t="shared" si="4"/>
        <v>31700</v>
      </c>
      <c r="AD22" s="67">
        <f t="shared" si="5"/>
        <v>3138300</v>
      </c>
    </row>
    <row r="23" spans="1:30" ht="24" customHeight="1">
      <c r="A23" s="28">
        <v>17</v>
      </c>
      <c r="B23" s="47" t="s">
        <v>62</v>
      </c>
      <c r="C23" s="30">
        <v>3170000</v>
      </c>
      <c r="D23" s="56" t="s">
        <v>30</v>
      </c>
      <c r="E23" s="28">
        <f t="shared" si="6"/>
        <v>15</v>
      </c>
      <c r="F23" s="28"/>
      <c r="G23" s="31"/>
      <c r="H23" s="3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33">
        <f t="shared" si="0"/>
        <v>15</v>
      </c>
      <c r="Z23" s="33">
        <f t="shared" ref="Z23:Z37" si="7">SUM((F23*0.01),(G23*1),(H23*3),(K23*1),(IF(O23&gt;0,50,0)),(IF(P23&gt;0,75,0)),(IF(Q23&gt;0,100,0)),(IF(S23&gt;0,50,0)),(IF(T23&gt;0,75,0)),(IF(U23&gt;0,90,0)),(X23*3))</f>
        <v>0</v>
      </c>
      <c r="AA23" s="61">
        <f t="shared" si="2"/>
        <v>0</v>
      </c>
      <c r="AB23" s="34">
        <f t="shared" si="3"/>
        <v>3170000</v>
      </c>
      <c r="AC23" s="66">
        <f t="shared" si="4"/>
        <v>31700</v>
      </c>
      <c r="AD23" s="67">
        <f t="shared" si="5"/>
        <v>3138300</v>
      </c>
    </row>
    <row r="24" spans="1:30" ht="24" customHeight="1">
      <c r="A24" s="36">
        <v>18</v>
      </c>
      <c r="B24" s="51" t="s">
        <v>48</v>
      </c>
      <c r="C24" s="30">
        <v>3170000</v>
      </c>
      <c r="D24" s="56" t="s">
        <v>30</v>
      </c>
      <c r="E24" s="36">
        <f t="shared" si="6"/>
        <v>15</v>
      </c>
      <c r="F24" s="36"/>
      <c r="G24" s="39"/>
      <c r="H24" s="40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3">
        <f t="shared" si="0"/>
        <v>15</v>
      </c>
      <c r="Z24" s="41">
        <f>SUM((F24*0.01),(G24*1),(H24*3),(K24*1),(IF(O24&gt;0,50,0)),(IF(P24&gt;0,75,0)),(IF(Q24&gt;0,100,0)),(IF(S24&gt;0,50,0)),(IF(T24&gt;0,75,0)),(IF(U24&gt;0,90,0)),(X24*3))</f>
        <v>0</v>
      </c>
      <c r="AA24" s="61">
        <f t="shared" si="2"/>
        <v>0</v>
      </c>
      <c r="AB24" s="34">
        <f t="shared" si="3"/>
        <v>3170000</v>
      </c>
      <c r="AC24" s="66">
        <f t="shared" si="4"/>
        <v>31700</v>
      </c>
      <c r="AD24" s="67">
        <f t="shared" si="5"/>
        <v>3138300</v>
      </c>
    </row>
    <row r="25" spans="1:30" ht="24" customHeight="1">
      <c r="A25" s="28">
        <v>19</v>
      </c>
      <c r="B25" s="45" t="s">
        <v>49</v>
      </c>
      <c r="C25" s="30">
        <v>3170000</v>
      </c>
      <c r="D25" s="56" t="s">
        <v>30</v>
      </c>
      <c r="E25" s="28">
        <f t="shared" si="6"/>
        <v>15</v>
      </c>
      <c r="F25" s="28"/>
      <c r="G25" s="31"/>
      <c r="H25" s="32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33">
        <f t="shared" si="0"/>
        <v>15</v>
      </c>
      <c r="Z25" s="33">
        <f t="shared" si="7"/>
        <v>0</v>
      </c>
      <c r="AA25" s="61">
        <f t="shared" si="2"/>
        <v>0</v>
      </c>
      <c r="AB25" s="34">
        <f t="shared" si="3"/>
        <v>3170000</v>
      </c>
      <c r="AC25" s="66">
        <f t="shared" si="4"/>
        <v>31700</v>
      </c>
      <c r="AD25" s="67">
        <f t="shared" si="5"/>
        <v>3138300</v>
      </c>
    </row>
    <row r="26" spans="1:30" ht="24" customHeight="1">
      <c r="A26" s="36">
        <v>20</v>
      </c>
      <c r="B26" s="52" t="s">
        <v>50</v>
      </c>
      <c r="C26" s="30">
        <v>3170000</v>
      </c>
      <c r="D26" s="56" t="s">
        <v>30</v>
      </c>
      <c r="E26" s="36">
        <f t="shared" si="6"/>
        <v>15</v>
      </c>
      <c r="F26" s="36"/>
      <c r="G26" s="39"/>
      <c r="H26" s="40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3">
        <f t="shared" si="0"/>
        <v>15</v>
      </c>
      <c r="Z26" s="41">
        <f t="shared" si="7"/>
        <v>0</v>
      </c>
      <c r="AA26" s="61">
        <f t="shared" si="2"/>
        <v>0</v>
      </c>
      <c r="AB26" s="34">
        <f t="shared" si="3"/>
        <v>3170000</v>
      </c>
      <c r="AC26" s="66">
        <f t="shared" si="4"/>
        <v>31700</v>
      </c>
      <c r="AD26" s="67">
        <f t="shared" si="5"/>
        <v>3138300</v>
      </c>
    </row>
    <row r="27" spans="1:30" ht="24" customHeight="1">
      <c r="A27" s="28">
        <v>21</v>
      </c>
      <c r="B27" s="48" t="s">
        <v>51</v>
      </c>
      <c r="C27" s="30">
        <v>3170000</v>
      </c>
      <c r="D27" s="56" t="s">
        <v>30</v>
      </c>
      <c r="E27" s="28">
        <f t="shared" si="6"/>
        <v>15</v>
      </c>
      <c r="F27" s="28"/>
      <c r="G27" s="31"/>
      <c r="H27" s="32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33">
        <f t="shared" si="0"/>
        <v>15</v>
      </c>
      <c r="Z27" s="33">
        <f t="shared" si="7"/>
        <v>0</v>
      </c>
      <c r="AA27" s="61">
        <f t="shared" si="2"/>
        <v>0</v>
      </c>
      <c r="AB27" s="34">
        <f t="shared" si="3"/>
        <v>3170000</v>
      </c>
      <c r="AC27" s="66">
        <f t="shared" si="4"/>
        <v>31700</v>
      </c>
      <c r="AD27" s="67">
        <f t="shared" si="5"/>
        <v>3138300</v>
      </c>
    </row>
    <row r="28" spans="1:30" ht="24" customHeight="1">
      <c r="A28" s="36">
        <v>22</v>
      </c>
      <c r="B28" s="53" t="s">
        <v>52</v>
      </c>
      <c r="C28" s="30">
        <v>3170000</v>
      </c>
      <c r="D28" s="56" t="s">
        <v>30</v>
      </c>
      <c r="E28" s="36">
        <f t="shared" si="6"/>
        <v>15</v>
      </c>
      <c r="F28" s="36"/>
      <c r="G28" s="39"/>
      <c r="H28" s="40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3">
        <f t="shared" si="0"/>
        <v>15</v>
      </c>
      <c r="Z28" s="41">
        <f t="shared" si="7"/>
        <v>0</v>
      </c>
      <c r="AA28" s="61">
        <f t="shared" si="2"/>
        <v>0</v>
      </c>
      <c r="AB28" s="34">
        <f t="shared" si="3"/>
        <v>3170000</v>
      </c>
      <c r="AC28" s="66">
        <f t="shared" si="4"/>
        <v>31700</v>
      </c>
      <c r="AD28" s="67">
        <f t="shared" si="5"/>
        <v>3138300</v>
      </c>
    </row>
    <row r="29" spans="1:30" ht="24" customHeight="1">
      <c r="A29" s="28">
        <v>23</v>
      </c>
      <c r="B29" s="46" t="s">
        <v>53</v>
      </c>
      <c r="C29" s="30">
        <v>3170000</v>
      </c>
      <c r="D29" s="56" t="s">
        <v>30</v>
      </c>
      <c r="E29" s="28">
        <f t="shared" si="6"/>
        <v>15</v>
      </c>
      <c r="F29" s="28"/>
      <c r="G29" s="31"/>
      <c r="H29" s="32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33">
        <f t="shared" si="0"/>
        <v>15</v>
      </c>
      <c r="Z29" s="33">
        <f t="shared" si="7"/>
        <v>0</v>
      </c>
      <c r="AA29" s="61">
        <f t="shared" si="2"/>
        <v>0</v>
      </c>
      <c r="AB29" s="34">
        <f t="shared" si="3"/>
        <v>3170000</v>
      </c>
      <c r="AC29" s="66">
        <f t="shared" si="4"/>
        <v>31700</v>
      </c>
      <c r="AD29" s="67">
        <f t="shared" si="5"/>
        <v>3138300</v>
      </c>
    </row>
    <row r="30" spans="1:30" ht="24" customHeight="1">
      <c r="A30" s="36">
        <v>24</v>
      </c>
      <c r="B30" s="54" t="s">
        <v>54</v>
      </c>
      <c r="C30" s="30">
        <v>3170000</v>
      </c>
      <c r="D30" s="56" t="s">
        <v>30</v>
      </c>
      <c r="E30" s="36">
        <f t="shared" si="6"/>
        <v>15</v>
      </c>
      <c r="F30" s="36"/>
      <c r="G30" s="39"/>
      <c r="H30" s="40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3">
        <f t="shared" si="0"/>
        <v>15</v>
      </c>
      <c r="Z30" s="41">
        <f t="shared" si="7"/>
        <v>0</v>
      </c>
      <c r="AA30" s="61">
        <f t="shared" si="2"/>
        <v>0</v>
      </c>
      <c r="AB30" s="34">
        <f t="shared" si="3"/>
        <v>3170000</v>
      </c>
      <c r="AC30" s="66">
        <f t="shared" si="4"/>
        <v>31700</v>
      </c>
      <c r="AD30" s="67">
        <f t="shared" si="5"/>
        <v>3138300</v>
      </c>
    </row>
    <row r="31" spans="1:30" ht="24" customHeight="1">
      <c r="A31" s="28">
        <v>25</v>
      </c>
      <c r="B31" s="46" t="s">
        <v>55</v>
      </c>
      <c r="C31" s="30">
        <v>3170000</v>
      </c>
      <c r="D31" s="56" t="s">
        <v>30</v>
      </c>
      <c r="E31" s="28">
        <f t="shared" si="6"/>
        <v>15</v>
      </c>
      <c r="F31" s="28"/>
      <c r="G31" s="31"/>
      <c r="H31" s="32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33">
        <f t="shared" si="0"/>
        <v>15</v>
      </c>
      <c r="Z31" s="33">
        <f t="shared" si="7"/>
        <v>0</v>
      </c>
      <c r="AA31" s="61">
        <f t="shared" si="2"/>
        <v>0</v>
      </c>
      <c r="AB31" s="34">
        <f t="shared" si="3"/>
        <v>3170000</v>
      </c>
      <c r="AC31" s="66">
        <f t="shared" si="4"/>
        <v>31700</v>
      </c>
      <c r="AD31" s="67">
        <f t="shared" si="5"/>
        <v>3138300</v>
      </c>
    </row>
    <row r="32" spans="1:30" ht="24" customHeight="1">
      <c r="A32" s="36">
        <v>26</v>
      </c>
      <c r="B32" s="55" t="s">
        <v>56</v>
      </c>
      <c r="C32" s="30">
        <v>3480000</v>
      </c>
      <c r="D32" s="56" t="s">
        <v>30</v>
      </c>
      <c r="E32" s="36">
        <f t="shared" si="6"/>
        <v>15</v>
      </c>
      <c r="F32" s="36"/>
      <c r="G32" s="39"/>
      <c r="H32" s="40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3">
        <f t="shared" si="0"/>
        <v>15</v>
      </c>
      <c r="Z32" s="41">
        <f t="shared" si="7"/>
        <v>0</v>
      </c>
      <c r="AA32" s="61">
        <f t="shared" si="2"/>
        <v>0</v>
      </c>
      <c r="AB32" s="34">
        <f t="shared" si="3"/>
        <v>3480000</v>
      </c>
      <c r="AC32" s="66">
        <f t="shared" si="4"/>
        <v>34800</v>
      </c>
      <c r="AD32" s="67">
        <f t="shared" si="5"/>
        <v>3445200</v>
      </c>
    </row>
    <row r="33" spans="1:30" ht="24" customHeight="1">
      <c r="A33" s="28">
        <v>27</v>
      </c>
      <c r="B33" s="49" t="s">
        <v>57</v>
      </c>
      <c r="C33" s="30">
        <v>3480000</v>
      </c>
      <c r="D33" s="56" t="s">
        <v>30</v>
      </c>
      <c r="E33" s="28">
        <f t="shared" si="6"/>
        <v>15</v>
      </c>
      <c r="F33" s="28"/>
      <c r="G33" s="31"/>
      <c r="H33" s="32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33">
        <f t="shared" si="0"/>
        <v>15</v>
      </c>
      <c r="Z33" s="33">
        <f t="shared" si="7"/>
        <v>0</v>
      </c>
      <c r="AA33" s="61">
        <f t="shared" si="2"/>
        <v>0</v>
      </c>
      <c r="AB33" s="34">
        <f t="shared" si="3"/>
        <v>3480000</v>
      </c>
      <c r="AC33" s="66">
        <f t="shared" si="4"/>
        <v>34800</v>
      </c>
      <c r="AD33" s="67">
        <f t="shared" si="5"/>
        <v>3445200</v>
      </c>
    </row>
    <row r="34" spans="1:30" ht="24" customHeight="1">
      <c r="A34" s="36">
        <v>28</v>
      </c>
      <c r="B34" s="55" t="s">
        <v>58</v>
      </c>
      <c r="C34" s="30">
        <v>3480000</v>
      </c>
      <c r="D34" s="56" t="s">
        <v>30</v>
      </c>
      <c r="E34" s="36">
        <f t="shared" si="6"/>
        <v>15</v>
      </c>
      <c r="F34" s="36"/>
      <c r="G34" s="39"/>
      <c r="H34" s="40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3">
        <f t="shared" si="0"/>
        <v>15</v>
      </c>
      <c r="Z34" s="41">
        <f t="shared" si="7"/>
        <v>0</v>
      </c>
      <c r="AA34" s="61">
        <f t="shared" si="2"/>
        <v>0</v>
      </c>
      <c r="AB34" s="34">
        <f t="shared" si="3"/>
        <v>3480000</v>
      </c>
      <c r="AC34" s="66">
        <f t="shared" si="4"/>
        <v>34800</v>
      </c>
      <c r="AD34" s="67">
        <f t="shared" si="5"/>
        <v>3445200</v>
      </c>
    </row>
    <row r="35" spans="1:30" ht="24" customHeight="1">
      <c r="A35" s="28">
        <v>29</v>
      </c>
      <c r="B35" s="49" t="s">
        <v>59</v>
      </c>
      <c r="C35" s="30">
        <v>3480000</v>
      </c>
      <c r="D35" s="56" t="s">
        <v>30</v>
      </c>
      <c r="E35" s="28">
        <f t="shared" si="6"/>
        <v>15</v>
      </c>
      <c r="F35" s="28"/>
      <c r="G35" s="31"/>
      <c r="H35" s="32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33">
        <f t="shared" si="0"/>
        <v>15</v>
      </c>
      <c r="Z35" s="33">
        <f t="shared" si="7"/>
        <v>0</v>
      </c>
      <c r="AA35" s="61">
        <f t="shared" si="2"/>
        <v>0</v>
      </c>
      <c r="AB35" s="34">
        <f t="shared" si="3"/>
        <v>3480000</v>
      </c>
      <c r="AC35" s="66">
        <f t="shared" si="4"/>
        <v>34800</v>
      </c>
      <c r="AD35" s="67">
        <f t="shared" si="5"/>
        <v>3445200</v>
      </c>
    </row>
    <row r="36" spans="1:30" ht="24" customHeight="1">
      <c r="A36" s="36">
        <v>30</v>
      </c>
      <c r="B36" s="55" t="s">
        <v>60</v>
      </c>
      <c r="C36" s="30">
        <v>3480000</v>
      </c>
      <c r="D36" s="56" t="s">
        <v>30</v>
      </c>
      <c r="E36" s="36">
        <f t="shared" si="6"/>
        <v>15</v>
      </c>
      <c r="F36" s="36"/>
      <c r="G36" s="39"/>
      <c r="H36" s="40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3">
        <f t="shared" si="0"/>
        <v>15</v>
      </c>
      <c r="Z36" s="41">
        <f t="shared" si="7"/>
        <v>0</v>
      </c>
      <c r="AA36" s="61">
        <f t="shared" si="2"/>
        <v>0</v>
      </c>
      <c r="AB36" s="34">
        <f t="shared" si="3"/>
        <v>3480000</v>
      </c>
      <c r="AC36" s="66">
        <f t="shared" si="4"/>
        <v>34800</v>
      </c>
      <c r="AD36" s="67">
        <f t="shared" si="5"/>
        <v>3445200</v>
      </c>
    </row>
    <row r="37" spans="1:30" ht="24" customHeight="1">
      <c r="A37" s="28">
        <v>31</v>
      </c>
      <c r="B37" s="49" t="s">
        <v>61</v>
      </c>
      <c r="C37" s="30">
        <v>3480000</v>
      </c>
      <c r="D37" s="56" t="s">
        <v>30</v>
      </c>
      <c r="E37" s="28">
        <f t="shared" si="6"/>
        <v>15</v>
      </c>
      <c r="F37" s="28"/>
      <c r="G37" s="31"/>
      <c r="H37" s="32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33">
        <f t="shared" si="0"/>
        <v>15</v>
      </c>
      <c r="Z37" s="33">
        <f t="shared" si="7"/>
        <v>0</v>
      </c>
      <c r="AA37" s="61">
        <f t="shared" si="2"/>
        <v>0</v>
      </c>
      <c r="AB37" s="34">
        <f t="shared" si="3"/>
        <v>3480000</v>
      </c>
      <c r="AC37" s="66">
        <f t="shared" si="4"/>
        <v>34800</v>
      </c>
      <c r="AD37" s="67">
        <f t="shared" si="5"/>
        <v>3445200</v>
      </c>
    </row>
    <row r="38" spans="1:30" ht="14.25" customHeight="1">
      <c r="A38" s="23"/>
      <c r="B38" s="24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62"/>
      <c r="AB38" s="27"/>
      <c r="AD38" s="22"/>
    </row>
    <row r="39" spans="1:30" ht="14.25" customHeight="1">
      <c r="A39" s="15"/>
      <c r="B39" s="14"/>
      <c r="C39" s="16"/>
      <c r="D39" s="1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3"/>
      <c r="AB39" s="17"/>
    </row>
    <row r="40" spans="1:30" ht="14.25" customHeight="1">
      <c r="A40" s="15"/>
      <c r="B40" s="14"/>
      <c r="C40" s="16"/>
      <c r="D40" s="1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3"/>
      <c r="AB40" s="17" t="s">
        <v>72</v>
      </c>
    </row>
    <row r="41" spans="1:30" ht="14.25" customHeight="1">
      <c r="A41" s="15"/>
      <c r="B41" s="14"/>
      <c r="C41" s="16"/>
      <c r="D41" s="1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3"/>
      <c r="AB41" s="17" t="s">
        <v>66</v>
      </c>
    </row>
    <row r="42" spans="1:30" ht="14.25" customHeight="1">
      <c r="A42" s="15"/>
      <c r="B42" s="14"/>
      <c r="C42" s="16"/>
      <c r="D42" s="1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3"/>
      <c r="AB42" s="17"/>
    </row>
    <row r="43" spans="1:30" ht="14.25" customHeight="1">
      <c r="A43" s="20"/>
      <c r="B43" s="7"/>
      <c r="AA43" s="58"/>
    </row>
    <row r="44" spans="1:30" ht="14.25" customHeight="1">
      <c r="A44" s="20"/>
      <c r="B44" s="7"/>
      <c r="AA44" s="58"/>
    </row>
    <row r="45" spans="1:30" ht="14.25" customHeight="1">
      <c r="A45" s="20"/>
      <c r="B45" s="7"/>
      <c r="AA45" s="58"/>
    </row>
    <row r="46" spans="1:30" ht="14.25" customHeight="1">
      <c r="A46" s="20"/>
      <c r="B46" s="7"/>
      <c r="AA46" s="58"/>
      <c r="AB46" s="7" t="s">
        <v>67</v>
      </c>
    </row>
    <row r="47" spans="1:30" ht="14.25" customHeight="1">
      <c r="A47" s="20"/>
      <c r="B47" s="7"/>
      <c r="AA47" s="58"/>
      <c r="AB47" s="7" t="s">
        <v>68</v>
      </c>
    </row>
    <row r="48" spans="1:3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32">
    <mergeCell ref="B1:AD1"/>
    <mergeCell ref="B2:AD2"/>
    <mergeCell ref="A5:A6"/>
    <mergeCell ref="B5:B6"/>
    <mergeCell ref="C5:C6"/>
    <mergeCell ref="D5:D6"/>
    <mergeCell ref="E5:E6"/>
    <mergeCell ref="F5:F6"/>
    <mergeCell ref="G5:G6"/>
    <mergeCell ref="H5:H6"/>
    <mergeCell ref="T5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Z5:Z6"/>
  </mergeCells>
  <pageMargins left="0.75" right="0.75" top="1" bottom="1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Lembar kerja</vt:lpstr>
      </vt:variant>
      <vt:variant>
        <vt:i4>2</vt:i4>
      </vt:variant>
      <vt:variant>
        <vt:lpstr>Rentang Bernama</vt:lpstr>
      </vt:variant>
      <vt:variant>
        <vt:i4>1</vt:i4>
      </vt:variant>
    </vt:vector>
  </HeadingPairs>
  <TitlesOfParts>
    <vt:vector size="3" baseType="lpstr">
      <vt:lpstr>MARET 2025</vt:lpstr>
      <vt:lpstr>APRIL 2025</vt:lpstr>
      <vt:lpstr>'MARET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alfin</dc:creator>
  <cp:lastModifiedBy>Indonesia2</cp:lastModifiedBy>
  <cp:lastPrinted>2025-03-20T05:24:24Z</cp:lastPrinted>
  <dcterms:created xsi:type="dcterms:W3CDTF">2025-01-10T02:52:00Z</dcterms:created>
  <dcterms:modified xsi:type="dcterms:W3CDTF">2025-04-09T07:08:13Z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836E68D3F0104FB7B52ABBFD74E6A773_11</vt:lpwstr>
  </property>
  <property fmtid="{D5CDD505-2E9C-101B-9397-08002B2CF9AE}" pid="3" name="KSOProductBuildVer">
    <vt:lpwstr>1033-12.2.0.19805</vt:lpwstr>
  </property>
</Properties>
</file>